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ABRIL 2024 - TECNOLOGIA\"/>
    </mc:Choice>
  </mc:AlternateContent>
  <xr:revisionPtr revIDLastSave="0" documentId="8_{B8451026-1455-423D-99D3-E3508861D2F8}" xr6:coauthVersionLast="47" xr6:coauthVersionMax="47" xr10:uidLastSave="{00000000-0000-0000-0000-000000000000}"/>
  <bookViews>
    <workbookView xWindow="-120" yWindow="-120" windowWidth="29040" windowHeight="15840" xr2:uid="{75556552-3502-4E06-B9C8-740FEE5523C5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2024'!$A$1:$V$201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5" i="1" l="1"/>
  <c r="H175" i="1"/>
  <c r="I175" i="1" s="1"/>
  <c r="I174" i="1" s="1"/>
  <c r="U174" i="1"/>
  <c r="U177" i="1" s="1"/>
  <c r="T174" i="1"/>
  <c r="T177" i="1" s="1"/>
  <c r="S174" i="1"/>
  <c r="S177" i="1" s="1"/>
  <c r="R174" i="1"/>
  <c r="R177" i="1" s="1"/>
  <c r="Q174" i="1"/>
  <c r="P174" i="1"/>
  <c r="P177" i="1" s="1"/>
  <c r="O174" i="1"/>
  <c r="N174" i="1"/>
  <c r="N177" i="1" s="1"/>
  <c r="M174" i="1"/>
  <c r="L174" i="1"/>
  <c r="L177" i="1" s="1"/>
  <c r="K174" i="1"/>
  <c r="K177" i="1" s="1"/>
  <c r="J174" i="1"/>
  <c r="V174" i="1" s="1"/>
  <c r="V177" i="1" s="1"/>
  <c r="H174" i="1"/>
  <c r="G174" i="1"/>
  <c r="V172" i="1"/>
  <c r="U171" i="1"/>
  <c r="T171" i="1"/>
  <c r="S171" i="1"/>
  <c r="R171" i="1"/>
  <c r="Q171" i="1"/>
  <c r="P171" i="1"/>
  <c r="O171" i="1"/>
  <c r="N171" i="1"/>
  <c r="M171" i="1"/>
  <c r="L171" i="1"/>
  <c r="K171" i="1"/>
  <c r="V171" i="1" s="1"/>
  <c r="J171" i="1"/>
  <c r="V170" i="1"/>
  <c r="V169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V168" i="1" s="1"/>
  <c r="H168" i="1"/>
  <c r="G168" i="1"/>
  <c r="V166" i="1"/>
  <c r="V165" i="1"/>
  <c r="U164" i="1"/>
  <c r="T164" i="1"/>
  <c r="S164" i="1"/>
  <c r="R164" i="1"/>
  <c r="Q164" i="1"/>
  <c r="P164" i="1"/>
  <c r="O164" i="1"/>
  <c r="N164" i="1"/>
  <c r="M164" i="1"/>
  <c r="L164" i="1"/>
  <c r="K164" i="1"/>
  <c r="V164" i="1" s="1"/>
  <c r="J164" i="1"/>
  <c r="H164" i="1"/>
  <c r="G164" i="1"/>
  <c r="V163" i="1"/>
  <c r="H163" i="1"/>
  <c r="H159" i="1" s="1"/>
  <c r="V161" i="1"/>
  <c r="I161" i="1"/>
  <c r="H161" i="1"/>
  <c r="V160" i="1"/>
  <c r="H160" i="1"/>
  <c r="I160" i="1" s="1"/>
  <c r="V159" i="1"/>
  <c r="U159" i="1"/>
  <c r="T159" i="1"/>
  <c r="S159" i="1"/>
  <c r="R159" i="1"/>
  <c r="Q159" i="1"/>
  <c r="Q177" i="1" s="1"/>
  <c r="P159" i="1"/>
  <c r="O159" i="1"/>
  <c r="N159" i="1"/>
  <c r="M159" i="1"/>
  <c r="L159" i="1"/>
  <c r="K159" i="1"/>
  <c r="J159" i="1"/>
  <c r="G159" i="1"/>
  <c r="V157" i="1"/>
  <c r="V156" i="1"/>
  <c r="V155" i="1"/>
  <c r="I155" i="1"/>
  <c r="V154" i="1"/>
  <c r="H154" i="1"/>
  <c r="I154" i="1" s="1"/>
  <c r="V153" i="1"/>
  <c r="I153" i="1"/>
  <c r="V152" i="1"/>
  <c r="H152" i="1"/>
  <c r="I152" i="1" s="1"/>
  <c r="V151" i="1"/>
  <c r="H151" i="1"/>
  <c r="I151" i="1" s="1"/>
  <c r="V150" i="1"/>
  <c r="H150" i="1"/>
  <c r="I150" i="1" s="1"/>
  <c r="V147" i="1"/>
  <c r="I147" i="1"/>
  <c r="H147" i="1"/>
  <c r="V145" i="1"/>
  <c r="I145" i="1"/>
  <c r="H145" i="1"/>
  <c r="V143" i="1"/>
  <c r="I143" i="1"/>
  <c r="H143" i="1"/>
  <c r="V141" i="1"/>
  <c r="I141" i="1"/>
  <c r="H141" i="1"/>
  <c r="V140" i="1"/>
  <c r="H140" i="1"/>
  <c r="I140" i="1" s="1"/>
  <c r="V139" i="1"/>
  <c r="H139" i="1"/>
  <c r="I139" i="1" s="1"/>
  <c r="V138" i="1"/>
  <c r="V137" i="1" s="1"/>
  <c r="U137" i="1"/>
  <c r="T137" i="1"/>
  <c r="S137" i="1"/>
  <c r="R137" i="1"/>
  <c r="Q137" i="1"/>
  <c r="P137" i="1"/>
  <c r="O137" i="1"/>
  <c r="N137" i="1"/>
  <c r="M137" i="1"/>
  <c r="L137" i="1"/>
  <c r="K137" i="1"/>
  <c r="J137" i="1"/>
  <c r="H137" i="1"/>
  <c r="G137" i="1"/>
  <c r="V135" i="1"/>
  <c r="I135" i="1"/>
  <c r="H135" i="1"/>
  <c r="V134" i="1"/>
  <c r="I134" i="1"/>
  <c r="I133" i="1" s="1"/>
  <c r="H134" i="1"/>
  <c r="U133" i="1"/>
  <c r="T133" i="1"/>
  <c r="S133" i="1"/>
  <c r="R133" i="1"/>
  <c r="Q133" i="1"/>
  <c r="P133" i="1"/>
  <c r="O133" i="1"/>
  <c r="N133" i="1"/>
  <c r="V133" i="1" s="1"/>
  <c r="M133" i="1"/>
  <c r="L133" i="1"/>
  <c r="K133" i="1"/>
  <c r="J133" i="1"/>
  <c r="H133" i="1"/>
  <c r="G133" i="1"/>
  <c r="V131" i="1"/>
  <c r="V130" i="1"/>
  <c r="V129" i="1"/>
  <c r="V128" i="1"/>
  <c r="V127" i="1"/>
  <c r="V126" i="1"/>
  <c r="V125" i="1"/>
  <c r="H125" i="1"/>
  <c r="I125" i="1" s="1"/>
  <c r="V124" i="1"/>
  <c r="H124" i="1"/>
  <c r="I124" i="1" s="1"/>
  <c r="V123" i="1"/>
  <c r="H123" i="1"/>
  <c r="I123" i="1" s="1"/>
  <c r="G123" i="1"/>
  <c r="V122" i="1"/>
  <c r="I122" i="1"/>
  <c r="V121" i="1"/>
  <c r="I121" i="1"/>
  <c r="H121" i="1"/>
  <c r="V120" i="1"/>
  <c r="I120" i="1"/>
  <c r="H120" i="1"/>
  <c r="V119" i="1"/>
  <c r="I119" i="1"/>
  <c r="H119" i="1"/>
  <c r="V118" i="1"/>
  <c r="H118" i="1"/>
  <c r="I118" i="1" s="1"/>
  <c r="I115" i="1" s="1"/>
  <c r="V117" i="1"/>
  <c r="I117" i="1"/>
  <c r="V116" i="1"/>
  <c r="V115" i="1" s="1"/>
  <c r="U115" i="1"/>
  <c r="T115" i="1"/>
  <c r="S115" i="1"/>
  <c r="R115" i="1"/>
  <c r="Q115" i="1"/>
  <c r="P115" i="1"/>
  <c r="O115" i="1"/>
  <c r="O177" i="1" s="1"/>
  <c r="N115" i="1"/>
  <c r="M115" i="1"/>
  <c r="L115" i="1"/>
  <c r="K115" i="1"/>
  <c r="J115" i="1"/>
  <c r="G115" i="1"/>
  <c r="G177" i="1" s="1"/>
  <c r="V113" i="1"/>
  <c r="L113" i="1"/>
  <c r="I113" i="1"/>
  <c r="H113" i="1"/>
  <c r="V112" i="1"/>
  <c r="I112" i="1"/>
  <c r="H112" i="1"/>
  <c r="V111" i="1"/>
  <c r="I111" i="1"/>
  <c r="H111" i="1"/>
  <c r="V109" i="1"/>
  <c r="H109" i="1"/>
  <c r="I109" i="1" s="1"/>
  <c r="V108" i="1"/>
  <c r="L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H101" i="1"/>
  <c r="G101" i="1"/>
  <c r="I101" i="1" s="1"/>
  <c r="V100" i="1"/>
  <c r="I100" i="1"/>
  <c r="H100" i="1"/>
  <c r="V99" i="1"/>
  <c r="I99" i="1"/>
  <c r="H99" i="1"/>
  <c r="V98" i="1"/>
  <c r="I98" i="1"/>
  <c r="H98" i="1"/>
  <c r="V97" i="1"/>
  <c r="H97" i="1"/>
  <c r="I97" i="1" s="1"/>
  <c r="V96" i="1"/>
  <c r="H96" i="1"/>
  <c r="I96" i="1" s="1"/>
  <c r="V95" i="1"/>
  <c r="H95" i="1"/>
  <c r="I95" i="1" s="1"/>
  <c r="V94" i="1"/>
  <c r="H94" i="1"/>
  <c r="I94" i="1" s="1"/>
  <c r="V93" i="1"/>
  <c r="I93" i="1"/>
  <c r="V92" i="1"/>
  <c r="I92" i="1"/>
  <c r="V91" i="1"/>
  <c r="H91" i="1"/>
  <c r="I91" i="1" s="1"/>
  <c r="V90" i="1"/>
  <c r="H90" i="1"/>
  <c r="I90" i="1" s="1"/>
  <c r="V89" i="1"/>
  <c r="I89" i="1"/>
  <c r="V88" i="1"/>
  <c r="H88" i="1"/>
  <c r="I88" i="1" s="1"/>
  <c r="V87" i="1"/>
  <c r="H87" i="1"/>
  <c r="I87" i="1" s="1"/>
  <c r="V86" i="1"/>
  <c r="H86" i="1"/>
  <c r="I86" i="1" s="1"/>
  <c r="V85" i="1"/>
  <c r="H85" i="1"/>
  <c r="I85" i="1" s="1"/>
  <c r="V84" i="1"/>
  <c r="I84" i="1"/>
  <c r="H84" i="1"/>
  <c r="V83" i="1"/>
  <c r="I83" i="1"/>
  <c r="V82" i="1"/>
  <c r="H82" i="1"/>
  <c r="I82" i="1" s="1"/>
  <c r="V81" i="1"/>
  <c r="I81" i="1"/>
  <c r="H81" i="1"/>
  <c r="U80" i="1"/>
  <c r="T80" i="1"/>
  <c r="S80" i="1"/>
  <c r="R80" i="1"/>
  <c r="Q80" i="1"/>
  <c r="P80" i="1"/>
  <c r="O80" i="1"/>
  <c r="N80" i="1"/>
  <c r="M80" i="1"/>
  <c r="L80" i="1"/>
  <c r="K80" i="1"/>
  <c r="J80" i="1"/>
  <c r="V80" i="1" s="1"/>
  <c r="H80" i="1"/>
  <c r="G80" i="1"/>
  <c r="V78" i="1"/>
  <c r="I78" i="1"/>
  <c r="H78" i="1"/>
  <c r="V77" i="1"/>
  <c r="I77" i="1"/>
  <c r="H77" i="1"/>
  <c r="V76" i="1"/>
  <c r="I76" i="1"/>
  <c r="H76" i="1"/>
  <c r="V75" i="1"/>
  <c r="H75" i="1"/>
  <c r="I75" i="1" s="1"/>
  <c r="V74" i="1"/>
  <c r="H74" i="1"/>
  <c r="I74" i="1" s="1"/>
  <c r="V73" i="1"/>
  <c r="H73" i="1"/>
  <c r="I73" i="1" s="1"/>
  <c r="V72" i="1"/>
  <c r="H72" i="1"/>
  <c r="I72" i="1" s="1"/>
  <c r="V71" i="1"/>
  <c r="I71" i="1"/>
  <c r="H71" i="1"/>
  <c r="V70" i="1"/>
  <c r="I70" i="1"/>
  <c r="H70" i="1"/>
  <c r="V69" i="1"/>
  <c r="I69" i="1"/>
  <c r="H69" i="1"/>
  <c r="V68" i="1"/>
  <c r="I68" i="1"/>
  <c r="V67" i="1"/>
  <c r="I67" i="1"/>
  <c r="H67" i="1"/>
  <c r="V66" i="1"/>
  <c r="I66" i="1"/>
  <c r="H66" i="1"/>
  <c r="V65" i="1"/>
  <c r="I65" i="1"/>
  <c r="H65" i="1"/>
  <c r="V64" i="1"/>
  <c r="L64" i="1"/>
  <c r="J64" i="1"/>
  <c r="I64" i="1"/>
  <c r="H64" i="1"/>
  <c r="V62" i="1"/>
  <c r="I62" i="1"/>
  <c r="H62" i="1"/>
  <c r="V61" i="1"/>
  <c r="J61" i="1"/>
  <c r="I61" i="1"/>
  <c r="H61" i="1"/>
  <c r="V59" i="1"/>
  <c r="I59" i="1"/>
  <c r="H59" i="1"/>
  <c r="V58" i="1"/>
  <c r="I58" i="1"/>
  <c r="H58" i="1"/>
  <c r="V57" i="1"/>
  <c r="H57" i="1"/>
  <c r="I57" i="1" s="1"/>
  <c r="V56" i="1"/>
  <c r="I56" i="1"/>
  <c r="H56" i="1"/>
  <c r="V55" i="1"/>
  <c r="H55" i="1"/>
  <c r="I55" i="1" s="1"/>
  <c r="V54" i="1"/>
  <c r="H54" i="1"/>
  <c r="I54" i="1" s="1"/>
  <c r="V53" i="1"/>
  <c r="I53" i="1"/>
  <c r="V52" i="1"/>
  <c r="H52" i="1"/>
  <c r="I52" i="1" s="1"/>
  <c r="V51" i="1"/>
  <c r="H51" i="1"/>
  <c r="I51" i="1" s="1"/>
  <c r="V50" i="1"/>
  <c r="H50" i="1"/>
  <c r="I50" i="1" s="1"/>
  <c r="V49" i="1"/>
  <c r="I49" i="1"/>
  <c r="V48" i="1"/>
  <c r="H48" i="1"/>
  <c r="I48" i="1" s="1"/>
  <c r="V47" i="1"/>
  <c r="H47" i="1"/>
  <c r="I47" i="1" s="1"/>
  <c r="V46" i="1"/>
  <c r="I46" i="1"/>
  <c r="H46" i="1"/>
  <c r="V45" i="1"/>
  <c r="I45" i="1"/>
  <c r="V44" i="1"/>
  <c r="H44" i="1"/>
  <c r="I44" i="1" s="1"/>
  <c r="V43" i="1"/>
  <c r="I43" i="1"/>
  <c r="H43" i="1"/>
  <c r="V42" i="1"/>
  <c r="I42" i="1"/>
  <c r="H42" i="1"/>
  <c r="V41" i="1"/>
  <c r="I41" i="1"/>
  <c r="H41" i="1"/>
  <c r="V40" i="1"/>
  <c r="H40" i="1"/>
  <c r="I40" i="1" s="1"/>
  <c r="V39" i="1"/>
  <c r="M39" i="1"/>
  <c r="K39" i="1"/>
  <c r="I39" i="1"/>
  <c r="H39" i="1"/>
  <c r="V38" i="1"/>
  <c r="H38" i="1"/>
  <c r="I38" i="1" s="1"/>
  <c r="V37" i="1"/>
  <c r="H37" i="1"/>
  <c r="I37" i="1" s="1"/>
  <c r="V36" i="1"/>
  <c r="H36" i="1"/>
  <c r="I36" i="1" s="1"/>
  <c r="V35" i="1"/>
  <c r="H35" i="1"/>
  <c r="H32" i="1" s="1"/>
  <c r="V34" i="1"/>
  <c r="H34" i="1"/>
  <c r="I34" i="1" s="1"/>
  <c r="V33" i="1"/>
  <c r="H33" i="1"/>
  <c r="I33" i="1" s="1"/>
  <c r="U32" i="1"/>
  <c r="T32" i="1"/>
  <c r="S32" i="1"/>
  <c r="R32" i="1"/>
  <c r="Q32" i="1"/>
  <c r="P32" i="1"/>
  <c r="O32" i="1"/>
  <c r="N32" i="1"/>
  <c r="M32" i="1"/>
  <c r="L32" i="1"/>
  <c r="K32" i="1"/>
  <c r="J32" i="1"/>
  <c r="V32" i="1" s="1"/>
  <c r="G32" i="1"/>
  <c r="M30" i="1"/>
  <c r="V30" i="1" s="1"/>
  <c r="I30" i="1"/>
  <c r="H30" i="1"/>
  <c r="V29" i="1"/>
  <c r="M29" i="1"/>
  <c r="H29" i="1"/>
  <c r="I29" i="1" s="1"/>
  <c r="M28" i="1"/>
  <c r="V28" i="1" s="1"/>
  <c r="I28" i="1"/>
  <c r="H28" i="1"/>
  <c r="V27" i="1"/>
  <c r="H27" i="1"/>
  <c r="I27" i="1" s="1"/>
  <c r="V26" i="1"/>
  <c r="H26" i="1"/>
  <c r="I26" i="1" s="1"/>
  <c r="V25" i="1"/>
  <c r="H25" i="1"/>
  <c r="I25" i="1" s="1"/>
  <c r="M24" i="1"/>
  <c r="V24" i="1" s="1"/>
  <c r="H24" i="1"/>
  <c r="I24" i="1" s="1"/>
  <c r="V23" i="1"/>
  <c r="I23" i="1"/>
  <c r="H23" i="1"/>
  <c r="V22" i="1"/>
  <c r="H22" i="1"/>
  <c r="I22" i="1" s="1"/>
  <c r="V21" i="1"/>
  <c r="H21" i="1"/>
  <c r="I21" i="1" s="1"/>
  <c r="V20" i="1"/>
  <c r="H20" i="1"/>
  <c r="I20" i="1" s="1"/>
  <c r="V19" i="1"/>
  <c r="I19" i="1"/>
  <c r="M18" i="1"/>
  <c r="V18" i="1" s="1"/>
  <c r="I18" i="1"/>
  <c r="H18" i="1"/>
  <c r="H8" i="1" s="1"/>
  <c r="V17" i="1"/>
  <c r="I17" i="1"/>
  <c r="H17" i="1"/>
  <c r="V16" i="1"/>
  <c r="H16" i="1"/>
  <c r="I16" i="1" s="1"/>
  <c r="V15" i="1"/>
  <c r="I15" i="1"/>
  <c r="H15" i="1"/>
  <c r="V14" i="1"/>
  <c r="H14" i="1"/>
  <c r="I14" i="1" s="1"/>
  <c r="V13" i="1"/>
  <c r="I13" i="1"/>
  <c r="V12" i="1"/>
  <c r="M12" i="1"/>
  <c r="M8" i="1" s="1"/>
  <c r="H12" i="1"/>
  <c r="I12" i="1" s="1"/>
  <c r="K11" i="1"/>
  <c r="V11" i="1" s="1"/>
  <c r="H11" i="1"/>
  <c r="I11" i="1" s="1"/>
  <c r="V10" i="1"/>
  <c r="I10" i="1"/>
  <c r="H10" i="1"/>
  <c r="V9" i="1"/>
  <c r="H9" i="1"/>
  <c r="I9" i="1" s="1"/>
  <c r="U8" i="1"/>
  <c r="T8" i="1"/>
  <c r="S8" i="1"/>
  <c r="R8" i="1"/>
  <c r="Q8" i="1"/>
  <c r="P8" i="1"/>
  <c r="O8" i="1"/>
  <c r="N8" i="1"/>
  <c r="L8" i="1"/>
  <c r="K8" i="1"/>
  <c r="J8" i="1"/>
  <c r="V8" i="1" s="1"/>
  <c r="G8" i="1"/>
  <c r="I137" i="1" l="1"/>
  <c r="I32" i="1"/>
  <c r="I80" i="1"/>
  <c r="H177" i="1"/>
  <c r="I159" i="1"/>
  <c r="M177" i="1"/>
  <c r="I8" i="1"/>
  <c r="I177" i="1" s="1"/>
  <c r="I35" i="1"/>
  <c r="H115" i="1"/>
  <c r="I163" i="1"/>
  <c r="J177" i="1"/>
</calcChain>
</file>

<file path=xl/sharedStrings.xml><?xml version="1.0" encoding="utf-8"?>
<sst xmlns="http://schemas.openxmlformats.org/spreadsheetml/2006/main" count="343" uniqueCount="204">
  <si>
    <t>LIGA MUNICIPAL DOMINICANA</t>
  </si>
  <si>
    <t xml:space="preserve">     EJECUCION PRESUPUESTARIA DE GASTOS Y</t>
  </si>
  <si>
    <t xml:space="preserve"> APLICACIONES FINANCIERA CORRESPONDIENTES AL MES DE ABRIL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</si>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</sst>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top"/>
    </xf>
    <xf numFmtId="43" fontId="18" fillId="2" borderId="0" xfId="1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43" fontId="16" fillId="2" borderId="0" xfId="1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vertical="center"/>
    </xf>
    <xf numFmtId="0" fontId="19" fillId="2" borderId="0" xfId="0" applyFont="1" applyFill="1" applyAlignment="1">
      <alignment vertical="top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96C1BF0F-7AFC-4032-BCC6-D1055F9010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1914525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6D9EE52-FB37-4041-B647-A73EEA57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ABRIL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PRESUP. EJEC. 2024"/>
      <sheetName val="EJEC. 2024"/>
      <sheetName val="INGRESOS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25000000</v>
          </cell>
        </row>
        <row r="26">
          <cell r="D26">
            <v>0</v>
          </cell>
        </row>
        <row r="28">
          <cell r="D28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5">
          <cell r="D35">
            <v>405000</v>
          </cell>
        </row>
        <row r="36">
          <cell r="D36">
            <v>405000</v>
          </cell>
        </row>
        <row r="37">
          <cell r="D37">
            <v>65000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9">
          <cell r="D49">
            <v>5000000</v>
          </cell>
        </row>
        <row r="50">
          <cell r="D50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  <row r="64">
          <cell r="D64">
            <v>44762700.960000001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4">
          <cell r="D74">
            <v>0</v>
          </cell>
        </row>
        <row r="75">
          <cell r="D75">
            <v>-300000</v>
          </cell>
        </row>
        <row r="76">
          <cell r="D76">
            <v>300000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7">
          <cell r="D97">
            <v>0</v>
          </cell>
        </row>
        <row r="99">
          <cell r="D99">
            <v>0</v>
          </cell>
        </row>
        <row r="101">
          <cell r="D101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1000000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30">
          <cell r="D130">
            <v>1000000</v>
          </cell>
        </row>
        <row r="133">
          <cell r="D133">
            <v>0</v>
          </cell>
        </row>
        <row r="135">
          <cell r="D135">
            <v>800000</v>
          </cell>
        </row>
        <row r="137">
          <cell r="D137">
            <v>500000</v>
          </cell>
        </row>
        <row r="138">
          <cell r="D138">
            <v>2000000</v>
          </cell>
        </row>
        <row r="143">
          <cell r="D143">
            <v>-2000000</v>
          </cell>
        </row>
        <row r="144">
          <cell r="D144">
            <v>0</v>
          </cell>
        </row>
        <row r="146">
          <cell r="D146">
            <v>0</v>
          </cell>
        </row>
        <row r="147">
          <cell r="D147">
            <v>0</v>
          </cell>
        </row>
        <row r="149">
          <cell r="D149">
            <v>388000000</v>
          </cell>
        </row>
        <row r="150">
          <cell r="D150">
            <v>-35000000</v>
          </cell>
        </row>
        <row r="151">
          <cell r="D151">
            <v>0</v>
          </cell>
        </row>
        <row r="152">
          <cell r="D152">
            <v>30000000</v>
          </cell>
        </row>
        <row r="153">
          <cell r="D153">
            <v>784875926.32999992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2000000</v>
          </cell>
        </row>
        <row r="160">
          <cell r="D160">
            <v>1500000</v>
          </cell>
        </row>
        <row r="162">
          <cell r="D162">
            <v>5000000</v>
          </cell>
        </row>
        <row r="164">
          <cell r="D164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70">
          <cell r="D170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1500000000</v>
          </cell>
        </row>
        <row r="186">
          <cell r="D18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4DD8-8E37-46AD-A42B-102B265AD300}">
  <sheetPr>
    <tabColor rgb="FF92D050"/>
  </sheetPr>
  <dimension ref="A1:Y204"/>
  <sheetViews>
    <sheetView tabSelected="1" view="pageBreakPreview" zoomScale="75" zoomScaleNormal="84" zoomScaleSheetLayoutView="75" workbookViewId="0">
      <pane ySplit="7" topLeftCell="A118" activePane="bottomLeft" state="frozen"/>
      <selection activeCell="H1" sqref="H1"/>
      <selection pane="bottomLeft" activeCell="J141" sqref="J141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0.140625" style="5" customWidth="1"/>
    <col min="7" max="7" width="22.7109375" style="101" bestFit="1" customWidth="1"/>
    <col min="8" max="8" width="25.28515625" style="101" customWidth="1"/>
    <col min="9" max="9" width="22.28515625" style="4" customWidth="1"/>
    <col min="10" max="10" width="20" style="5" bestFit="1" customWidth="1"/>
    <col min="11" max="11" width="20.42578125" style="4" customWidth="1"/>
    <col min="12" max="12" width="20" style="4" bestFit="1" customWidth="1"/>
    <col min="13" max="13" width="19.85546875" style="4" customWidth="1"/>
    <col min="14" max="14" width="9.28515625" style="39" hidden="1" customWidth="1"/>
    <col min="15" max="15" width="9.7109375" style="4" hidden="1" customWidth="1"/>
    <col min="16" max="16" width="9.42578125" style="4" hidden="1" customWidth="1"/>
    <col min="17" max="17" width="12.42578125" style="4" hidden="1" customWidth="1"/>
    <col min="18" max="18" width="1.85546875" style="4" hidden="1" customWidth="1"/>
    <col min="19" max="19" width="14.28515625" style="4" hidden="1" customWidth="1"/>
    <col min="20" max="20" width="16.85546875" style="102" hidden="1" customWidth="1"/>
    <col min="21" max="21" width="15.7109375" style="4" hidden="1" customWidth="1"/>
    <col min="22" max="22" width="22" style="5" bestFit="1" customWidth="1"/>
    <col min="23" max="23" width="24.28515625" style="4" customWidth="1"/>
    <col min="24" max="24" width="21.140625" style="4"/>
    <col min="25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0.140625" style="5" customWidth="1"/>
    <col min="263" max="263" width="22.7109375" style="5" bestFit="1" customWidth="1"/>
    <col min="264" max="264" width="25.28515625" style="5" customWidth="1"/>
    <col min="265" max="265" width="22.28515625" style="5" customWidth="1"/>
    <col min="266" max="266" width="20" style="5" bestFit="1" customWidth="1"/>
    <col min="267" max="267" width="20.42578125" style="5" customWidth="1"/>
    <col min="268" max="268" width="20" style="5" bestFit="1" customWidth="1"/>
    <col min="269" max="269" width="19.85546875" style="5" customWidth="1"/>
    <col min="270" max="277" width="0" style="5" hidden="1" customWidth="1"/>
    <col min="278" max="278" width="22" style="5" bestFit="1" customWidth="1"/>
    <col min="279" max="279" width="24.285156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0.140625" style="5" customWidth="1"/>
    <col min="519" max="519" width="22.7109375" style="5" bestFit="1" customWidth="1"/>
    <col min="520" max="520" width="25.28515625" style="5" customWidth="1"/>
    <col min="521" max="521" width="22.28515625" style="5" customWidth="1"/>
    <col min="522" max="522" width="20" style="5" bestFit="1" customWidth="1"/>
    <col min="523" max="523" width="20.42578125" style="5" customWidth="1"/>
    <col min="524" max="524" width="20" style="5" bestFit="1" customWidth="1"/>
    <col min="525" max="525" width="19.85546875" style="5" customWidth="1"/>
    <col min="526" max="533" width="0" style="5" hidden="1" customWidth="1"/>
    <col min="534" max="534" width="22" style="5" bestFit="1" customWidth="1"/>
    <col min="535" max="535" width="24.285156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0.140625" style="5" customWidth="1"/>
    <col min="775" max="775" width="22.7109375" style="5" bestFit="1" customWidth="1"/>
    <col min="776" max="776" width="25.28515625" style="5" customWidth="1"/>
    <col min="777" max="777" width="22.28515625" style="5" customWidth="1"/>
    <col min="778" max="778" width="20" style="5" bestFit="1" customWidth="1"/>
    <col min="779" max="779" width="20.42578125" style="5" customWidth="1"/>
    <col min="780" max="780" width="20" style="5" bestFit="1" customWidth="1"/>
    <col min="781" max="781" width="19.85546875" style="5" customWidth="1"/>
    <col min="782" max="789" width="0" style="5" hidden="1" customWidth="1"/>
    <col min="790" max="790" width="22" style="5" bestFit="1" customWidth="1"/>
    <col min="791" max="791" width="24.285156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0.140625" style="5" customWidth="1"/>
    <col min="1031" max="1031" width="22.7109375" style="5" bestFit="1" customWidth="1"/>
    <col min="1032" max="1032" width="25.28515625" style="5" customWidth="1"/>
    <col min="1033" max="1033" width="22.28515625" style="5" customWidth="1"/>
    <col min="1034" max="1034" width="20" style="5" bestFit="1" customWidth="1"/>
    <col min="1035" max="1035" width="20.42578125" style="5" customWidth="1"/>
    <col min="1036" max="1036" width="20" style="5" bestFit="1" customWidth="1"/>
    <col min="1037" max="1037" width="19.85546875" style="5" customWidth="1"/>
    <col min="1038" max="1045" width="0" style="5" hidden="1" customWidth="1"/>
    <col min="1046" max="1046" width="22" style="5" bestFit="1" customWidth="1"/>
    <col min="1047" max="1047" width="24.285156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0.140625" style="5" customWidth="1"/>
    <col min="1287" max="1287" width="22.7109375" style="5" bestFit="1" customWidth="1"/>
    <col min="1288" max="1288" width="25.28515625" style="5" customWidth="1"/>
    <col min="1289" max="1289" width="22.28515625" style="5" customWidth="1"/>
    <col min="1290" max="1290" width="20" style="5" bestFit="1" customWidth="1"/>
    <col min="1291" max="1291" width="20.42578125" style="5" customWidth="1"/>
    <col min="1292" max="1292" width="20" style="5" bestFit="1" customWidth="1"/>
    <col min="1293" max="1293" width="19.85546875" style="5" customWidth="1"/>
    <col min="1294" max="1301" width="0" style="5" hidden="1" customWidth="1"/>
    <col min="1302" max="1302" width="22" style="5" bestFit="1" customWidth="1"/>
    <col min="1303" max="1303" width="24.285156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0.140625" style="5" customWidth="1"/>
    <col min="1543" max="1543" width="22.7109375" style="5" bestFit="1" customWidth="1"/>
    <col min="1544" max="1544" width="25.28515625" style="5" customWidth="1"/>
    <col min="1545" max="1545" width="22.28515625" style="5" customWidth="1"/>
    <col min="1546" max="1546" width="20" style="5" bestFit="1" customWidth="1"/>
    <col min="1547" max="1547" width="20.42578125" style="5" customWidth="1"/>
    <col min="1548" max="1548" width="20" style="5" bestFit="1" customWidth="1"/>
    <col min="1549" max="1549" width="19.85546875" style="5" customWidth="1"/>
    <col min="1550" max="1557" width="0" style="5" hidden="1" customWidth="1"/>
    <col min="1558" max="1558" width="22" style="5" bestFit="1" customWidth="1"/>
    <col min="1559" max="1559" width="24.285156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0.140625" style="5" customWidth="1"/>
    <col min="1799" max="1799" width="22.7109375" style="5" bestFit="1" customWidth="1"/>
    <col min="1800" max="1800" width="25.28515625" style="5" customWidth="1"/>
    <col min="1801" max="1801" width="22.28515625" style="5" customWidth="1"/>
    <col min="1802" max="1802" width="20" style="5" bestFit="1" customWidth="1"/>
    <col min="1803" max="1803" width="20.42578125" style="5" customWidth="1"/>
    <col min="1804" max="1804" width="20" style="5" bestFit="1" customWidth="1"/>
    <col min="1805" max="1805" width="19.85546875" style="5" customWidth="1"/>
    <col min="1806" max="1813" width="0" style="5" hidden="1" customWidth="1"/>
    <col min="1814" max="1814" width="22" style="5" bestFit="1" customWidth="1"/>
    <col min="1815" max="1815" width="24.285156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0.140625" style="5" customWidth="1"/>
    <col min="2055" max="2055" width="22.7109375" style="5" bestFit="1" customWidth="1"/>
    <col min="2056" max="2056" width="25.28515625" style="5" customWidth="1"/>
    <col min="2057" max="2057" width="22.28515625" style="5" customWidth="1"/>
    <col min="2058" max="2058" width="20" style="5" bestFit="1" customWidth="1"/>
    <col min="2059" max="2059" width="20.42578125" style="5" customWidth="1"/>
    <col min="2060" max="2060" width="20" style="5" bestFit="1" customWidth="1"/>
    <col min="2061" max="2061" width="19.85546875" style="5" customWidth="1"/>
    <col min="2062" max="2069" width="0" style="5" hidden="1" customWidth="1"/>
    <col min="2070" max="2070" width="22" style="5" bestFit="1" customWidth="1"/>
    <col min="2071" max="2071" width="24.285156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0.140625" style="5" customWidth="1"/>
    <col min="2311" max="2311" width="22.7109375" style="5" bestFit="1" customWidth="1"/>
    <col min="2312" max="2312" width="25.28515625" style="5" customWidth="1"/>
    <col min="2313" max="2313" width="22.28515625" style="5" customWidth="1"/>
    <col min="2314" max="2314" width="20" style="5" bestFit="1" customWidth="1"/>
    <col min="2315" max="2315" width="20.42578125" style="5" customWidth="1"/>
    <col min="2316" max="2316" width="20" style="5" bestFit="1" customWidth="1"/>
    <col min="2317" max="2317" width="19.85546875" style="5" customWidth="1"/>
    <col min="2318" max="2325" width="0" style="5" hidden="1" customWidth="1"/>
    <col min="2326" max="2326" width="22" style="5" bestFit="1" customWidth="1"/>
    <col min="2327" max="2327" width="24.285156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0.140625" style="5" customWidth="1"/>
    <col min="2567" max="2567" width="22.7109375" style="5" bestFit="1" customWidth="1"/>
    <col min="2568" max="2568" width="25.28515625" style="5" customWidth="1"/>
    <col min="2569" max="2569" width="22.28515625" style="5" customWidth="1"/>
    <col min="2570" max="2570" width="20" style="5" bestFit="1" customWidth="1"/>
    <col min="2571" max="2571" width="20.42578125" style="5" customWidth="1"/>
    <col min="2572" max="2572" width="20" style="5" bestFit="1" customWidth="1"/>
    <col min="2573" max="2573" width="19.85546875" style="5" customWidth="1"/>
    <col min="2574" max="2581" width="0" style="5" hidden="1" customWidth="1"/>
    <col min="2582" max="2582" width="22" style="5" bestFit="1" customWidth="1"/>
    <col min="2583" max="2583" width="24.285156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0.140625" style="5" customWidth="1"/>
    <col min="2823" max="2823" width="22.7109375" style="5" bestFit="1" customWidth="1"/>
    <col min="2824" max="2824" width="25.28515625" style="5" customWidth="1"/>
    <col min="2825" max="2825" width="22.28515625" style="5" customWidth="1"/>
    <col min="2826" max="2826" width="20" style="5" bestFit="1" customWidth="1"/>
    <col min="2827" max="2827" width="20.42578125" style="5" customWidth="1"/>
    <col min="2828" max="2828" width="20" style="5" bestFit="1" customWidth="1"/>
    <col min="2829" max="2829" width="19.85546875" style="5" customWidth="1"/>
    <col min="2830" max="2837" width="0" style="5" hidden="1" customWidth="1"/>
    <col min="2838" max="2838" width="22" style="5" bestFit="1" customWidth="1"/>
    <col min="2839" max="2839" width="24.285156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0.140625" style="5" customWidth="1"/>
    <col min="3079" max="3079" width="22.7109375" style="5" bestFit="1" customWidth="1"/>
    <col min="3080" max="3080" width="25.28515625" style="5" customWidth="1"/>
    <col min="3081" max="3081" width="22.28515625" style="5" customWidth="1"/>
    <col min="3082" max="3082" width="20" style="5" bestFit="1" customWidth="1"/>
    <col min="3083" max="3083" width="20.42578125" style="5" customWidth="1"/>
    <col min="3084" max="3084" width="20" style="5" bestFit="1" customWidth="1"/>
    <col min="3085" max="3085" width="19.85546875" style="5" customWidth="1"/>
    <col min="3086" max="3093" width="0" style="5" hidden="1" customWidth="1"/>
    <col min="3094" max="3094" width="22" style="5" bestFit="1" customWidth="1"/>
    <col min="3095" max="3095" width="24.285156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0.140625" style="5" customWidth="1"/>
    <col min="3335" max="3335" width="22.7109375" style="5" bestFit="1" customWidth="1"/>
    <col min="3336" max="3336" width="25.28515625" style="5" customWidth="1"/>
    <col min="3337" max="3337" width="22.28515625" style="5" customWidth="1"/>
    <col min="3338" max="3338" width="20" style="5" bestFit="1" customWidth="1"/>
    <col min="3339" max="3339" width="20.42578125" style="5" customWidth="1"/>
    <col min="3340" max="3340" width="20" style="5" bestFit="1" customWidth="1"/>
    <col min="3341" max="3341" width="19.85546875" style="5" customWidth="1"/>
    <col min="3342" max="3349" width="0" style="5" hidden="1" customWidth="1"/>
    <col min="3350" max="3350" width="22" style="5" bestFit="1" customWidth="1"/>
    <col min="3351" max="3351" width="24.285156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0.140625" style="5" customWidth="1"/>
    <col min="3591" max="3591" width="22.7109375" style="5" bestFit="1" customWidth="1"/>
    <col min="3592" max="3592" width="25.28515625" style="5" customWidth="1"/>
    <col min="3593" max="3593" width="22.28515625" style="5" customWidth="1"/>
    <col min="3594" max="3594" width="20" style="5" bestFit="1" customWidth="1"/>
    <col min="3595" max="3595" width="20.42578125" style="5" customWidth="1"/>
    <col min="3596" max="3596" width="20" style="5" bestFit="1" customWidth="1"/>
    <col min="3597" max="3597" width="19.85546875" style="5" customWidth="1"/>
    <col min="3598" max="3605" width="0" style="5" hidden="1" customWidth="1"/>
    <col min="3606" max="3606" width="22" style="5" bestFit="1" customWidth="1"/>
    <col min="3607" max="3607" width="24.285156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0.140625" style="5" customWidth="1"/>
    <col min="3847" max="3847" width="22.7109375" style="5" bestFit="1" customWidth="1"/>
    <col min="3848" max="3848" width="25.28515625" style="5" customWidth="1"/>
    <col min="3849" max="3849" width="22.28515625" style="5" customWidth="1"/>
    <col min="3850" max="3850" width="20" style="5" bestFit="1" customWidth="1"/>
    <col min="3851" max="3851" width="20.42578125" style="5" customWidth="1"/>
    <col min="3852" max="3852" width="20" style="5" bestFit="1" customWidth="1"/>
    <col min="3853" max="3853" width="19.85546875" style="5" customWidth="1"/>
    <col min="3854" max="3861" width="0" style="5" hidden="1" customWidth="1"/>
    <col min="3862" max="3862" width="22" style="5" bestFit="1" customWidth="1"/>
    <col min="3863" max="3863" width="24.285156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0.140625" style="5" customWidth="1"/>
    <col min="4103" max="4103" width="22.7109375" style="5" bestFit="1" customWidth="1"/>
    <col min="4104" max="4104" width="25.28515625" style="5" customWidth="1"/>
    <col min="4105" max="4105" width="22.28515625" style="5" customWidth="1"/>
    <col min="4106" max="4106" width="20" style="5" bestFit="1" customWidth="1"/>
    <col min="4107" max="4107" width="20.42578125" style="5" customWidth="1"/>
    <col min="4108" max="4108" width="20" style="5" bestFit="1" customWidth="1"/>
    <col min="4109" max="4109" width="19.85546875" style="5" customWidth="1"/>
    <col min="4110" max="4117" width="0" style="5" hidden="1" customWidth="1"/>
    <col min="4118" max="4118" width="22" style="5" bestFit="1" customWidth="1"/>
    <col min="4119" max="4119" width="24.285156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0.140625" style="5" customWidth="1"/>
    <col min="4359" max="4359" width="22.7109375" style="5" bestFit="1" customWidth="1"/>
    <col min="4360" max="4360" width="25.28515625" style="5" customWidth="1"/>
    <col min="4361" max="4361" width="22.28515625" style="5" customWidth="1"/>
    <col min="4362" max="4362" width="20" style="5" bestFit="1" customWidth="1"/>
    <col min="4363" max="4363" width="20.42578125" style="5" customWidth="1"/>
    <col min="4364" max="4364" width="20" style="5" bestFit="1" customWidth="1"/>
    <col min="4365" max="4365" width="19.85546875" style="5" customWidth="1"/>
    <col min="4366" max="4373" width="0" style="5" hidden="1" customWidth="1"/>
    <col min="4374" max="4374" width="22" style="5" bestFit="1" customWidth="1"/>
    <col min="4375" max="4375" width="24.285156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0.140625" style="5" customWidth="1"/>
    <col min="4615" max="4615" width="22.7109375" style="5" bestFit="1" customWidth="1"/>
    <col min="4616" max="4616" width="25.28515625" style="5" customWidth="1"/>
    <col min="4617" max="4617" width="22.28515625" style="5" customWidth="1"/>
    <col min="4618" max="4618" width="20" style="5" bestFit="1" customWidth="1"/>
    <col min="4619" max="4619" width="20.42578125" style="5" customWidth="1"/>
    <col min="4620" max="4620" width="20" style="5" bestFit="1" customWidth="1"/>
    <col min="4621" max="4621" width="19.85546875" style="5" customWidth="1"/>
    <col min="4622" max="4629" width="0" style="5" hidden="1" customWidth="1"/>
    <col min="4630" max="4630" width="22" style="5" bestFit="1" customWidth="1"/>
    <col min="4631" max="4631" width="24.285156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0.140625" style="5" customWidth="1"/>
    <col min="4871" max="4871" width="22.7109375" style="5" bestFit="1" customWidth="1"/>
    <col min="4872" max="4872" width="25.28515625" style="5" customWidth="1"/>
    <col min="4873" max="4873" width="22.28515625" style="5" customWidth="1"/>
    <col min="4874" max="4874" width="20" style="5" bestFit="1" customWidth="1"/>
    <col min="4875" max="4875" width="20.42578125" style="5" customWidth="1"/>
    <col min="4876" max="4876" width="20" style="5" bestFit="1" customWidth="1"/>
    <col min="4877" max="4877" width="19.85546875" style="5" customWidth="1"/>
    <col min="4878" max="4885" width="0" style="5" hidden="1" customWidth="1"/>
    <col min="4886" max="4886" width="22" style="5" bestFit="1" customWidth="1"/>
    <col min="4887" max="4887" width="24.285156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0.140625" style="5" customWidth="1"/>
    <col min="5127" max="5127" width="22.7109375" style="5" bestFit="1" customWidth="1"/>
    <col min="5128" max="5128" width="25.28515625" style="5" customWidth="1"/>
    <col min="5129" max="5129" width="22.28515625" style="5" customWidth="1"/>
    <col min="5130" max="5130" width="20" style="5" bestFit="1" customWidth="1"/>
    <col min="5131" max="5131" width="20.42578125" style="5" customWidth="1"/>
    <col min="5132" max="5132" width="20" style="5" bestFit="1" customWidth="1"/>
    <col min="5133" max="5133" width="19.85546875" style="5" customWidth="1"/>
    <col min="5134" max="5141" width="0" style="5" hidden="1" customWidth="1"/>
    <col min="5142" max="5142" width="22" style="5" bestFit="1" customWidth="1"/>
    <col min="5143" max="5143" width="24.285156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0.140625" style="5" customWidth="1"/>
    <col min="5383" max="5383" width="22.7109375" style="5" bestFit="1" customWidth="1"/>
    <col min="5384" max="5384" width="25.28515625" style="5" customWidth="1"/>
    <col min="5385" max="5385" width="22.28515625" style="5" customWidth="1"/>
    <col min="5386" max="5386" width="20" style="5" bestFit="1" customWidth="1"/>
    <col min="5387" max="5387" width="20.42578125" style="5" customWidth="1"/>
    <col min="5388" max="5388" width="20" style="5" bestFit="1" customWidth="1"/>
    <col min="5389" max="5389" width="19.85546875" style="5" customWidth="1"/>
    <col min="5390" max="5397" width="0" style="5" hidden="1" customWidth="1"/>
    <col min="5398" max="5398" width="22" style="5" bestFit="1" customWidth="1"/>
    <col min="5399" max="5399" width="24.285156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0.140625" style="5" customWidth="1"/>
    <col min="5639" max="5639" width="22.7109375" style="5" bestFit="1" customWidth="1"/>
    <col min="5640" max="5640" width="25.28515625" style="5" customWidth="1"/>
    <col min="5641" max="5641" width="22.28515625" style="5" customWidth="1"/>
    <col min="5642" max="5642" width="20" style="5" bestFit="1" customWidth="1"/>
    <col min="5643" max="5643" width="20.42578125" style="5" customWidth="1"/>
    <col min="5644" max="5644" width="20" style="5" bestFit="1" customWidth="1"/>
    <col min="5645" max="5645" width="19.85546875" style="5" customWidth="1"/>
    <col min="5646" max="5653" width="0" style="5" hidden="1" customWidth="1"/>
    <col min="5654" max="5654" width="22" style="5" bestFit="1" customWidth="1"/>
    <col min="5655" max="5655" width="24.285156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0.140625" style="5" customWidth="1"/>
    <col min="5895" max="5895" width="22.7109375" style="5" bestFit="1" customWidth="1"/>
    <col min="5896" max="5896" width="25.28515625" style="5" customWidth="1"/>
    <col min="5897" max="5897" width="22.28515625" style="5" customWidth="1"/>
    <col min="5898" max="5898" width="20" style="5" bestFit="1" customWidth="1"/>
    <col min="5899" max="5899" width="20.42578125" style="5" customWidth="1"/>
    <col min="5900" max="5900" width="20" style="5" bestFit="1" customWidth="1"/>
    <col min="5901" max="5901" width="19.85546875" style="5" customWidth="1"/>
    <col min="5902" max="5909" width="0" style="5" hidden="1" customWidth="1"/>
    <col min="5910" max="5910" width="22" style="5" bestFit="1" customWidth="1"/>
    <col min="5911" max="5911" width="24.285156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0.140625" style="5" customWidth="1"/>
    <col min="6151" max="6151" width="22.7109375" style="5" bestFit="1" customWidth="1"/>
    <col min="6152" max="6152" width="25.28515625" style="5" customWidth="1"/>
    <col min="6153" max="6153" width="22.28515625" style="5" customWidth="1"/>
    <col min="6154" max="6154" width="20" style="5" bestFit="1" customWidth="1"/>
    <col min="6155" max="6155" width="20.42578125" style="5" customWidth="1"/>
    <col min="6156" max="6156" width="20" style="5" bestFit="1" customWidth="1"/>
    <col min="6157" max="6157" width="19.85546875" style="5" customWidth="1"/>
    <col min="6158" max="6165" width="0" style="5" hidden="1" customWidth="1"/>
    <col min="6166" max="6166" width="22" style="5" bestFit="1" customWidth="1"/>
    <col min="6167" max="6167" width="24.285156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0.140625" style="5" customWidth="1"/>
    <col min="6407" max="6407" width="22.7109375" style="5" bestFit="1" customWidth="1"/>
    <col min="6408" max="6408" width="25.28515625" style="5" customWidth="1"/>
    <col min="6409" max="6409" width="22.28515625" style="5" customWidth="1"/>
    <col min="6410" max="6410" width="20" style="5" bestFit="1" customWidth="1"/>
    <col min="6411" max="6411" width="20.42578125" style="5" customWidth="1"/>
    <col min="6412" max="6412" width="20" style="5" bestFit="1" customWidth="1"/>
    <col min="6413" max="6413" width="19.85546875" style="5" customWidth="1"/>
    <col min="6414" max="6421" width="0" style="5" hidden="1" customWidth="1"/>
    <col min="6422" max="6422" width="22" style="5" bestFit="1" customWidth="1"/>
    <col min="6423" max="6423" width="24.285156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0.140625" style="5" customWidth="1"/>
    <col min="6663" max="6663" width="22.7109375" style="5" bestFit="1" customWidth="1"/>
    <col min="6664" max="6664" width="25.28515625" style="5" customWidth="1"/>
    <col min="6665" max="6665" width="22.28515625" style="5" customWidth="1"/>
    <col min="6666" max="6666" width="20" style="5" bestFit="1" customWidth="1"/>
    <col min="6667" max="6667" width="20.42578125" style="5" customWidth="1"/>
    <col min="6668" max="6668" width="20" style="5" bestFit="1" customWidth="1"/>
    <col min="6669" max="6669" width="19.85546875" style="5" customWidth="1"/>
    <col min="6670" max="6677" width="0" style="5" hidden="1" customWidth="1"/>
    <col min="6678" max="6678" width="22" style="5" bestFit="1" customWidth="1"/>
    <col min="6679" max="6679" width="24.285156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0.140625" style="5" customWidth="1"/>
    <col min="6919" max="6919" width="22.7109375" style="5" bestFit="1" customWidth="1"/>
    <col min="6920" max="6920" width="25.28515625" style="5" customWidth="1"/>
    <col min="6921" max="6921" width="22.28515625" style="5" customWidth="1"/>
    <col min="6922" max="6922" width="20" style="5" bestFit="1" customWidth="1"/>
    <col min="6923" max="6923" width="20.42578125" style="5" customWidth="1"/>
    <col min="6924" max="6924" width="20" style="5" bestFit="1" customWidth="1"/>
    <col min="6925" max="6925" width="19.85546875" style="5" customWidth="1"/>
    <col min="6926" max="6933" width="0" style="5" hidden="1" customWidth="1"/>
    <col min="6934" max="6934" width="22" style="5" bestFit="1" customWidth="1"/>
    <col min="6935" max="6935" width="24.285156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0.140625" style="5" customWidth="1"/>
    <col min="7175" max="7175" width="22.7109375" style="5" bestFit="1" customWidth="1"/>
    <col min="7176" max="7176" width="25.28515625" style="5" customWidth="1"/>
    <col min="7177" max="7177" width="22.28515625" style="5" customWidth="1"/>
    <col min="7178" max="7178" width="20" style="5" bestFit="1" customWidth="1"/>
    <col min="7179" max="7179" width="20.42578125" style="5" customWidth="1"/>
    <col min="7180" max="7180" width="20" style="5" bestFit="1" customWidth="1"/>
    <col min="7181" max="7181" width="19.85546875" style="5" customWidth="1"/>
    <col min="7182" max="7189" width="0" style="5" hidden="1" customWidth="1"/>
    <col min="7190" max="7190" width="22" style="5" bestFit="1" customWidth="1"/>
    <col min="7191" max="7191" width="24.285156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0.140625" style="5" customWidth="1"/>
    <col min="7431" max="7431" width="22.7109375" style="5" bestFit="1" customWidth="1"/>
    <col min="7432" max="7432" width="25.28515625" style="5" customWidth="1"/>
    <col min="7433" max="7433" width="22.28515625" style="5" customWidth="1"/>
    <col min="7434" max="7434" width="20" style="5" bestFit="1" customWidth="1"/>
    <col min="7435" max="7435" width="20.42578125" style="5" customWidth="1"/>
    <col min="7436" max="7436" width="20" style="5" bestFit="1" customWidth="1"/>
    <col min="7437" max="7437" width="19.85546875" style="5" customWidth="1"/>
    <col min="7438" max="7445" width="0" style="5" hidden="1" customWidth="1"/>
    <col min="7446" max="7446" width="22" style="5" bestFit="1" customWidth="1"/>
    <col min="7447" max="7447" width="24.285156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0.140625" style="5" customWidth="1"/>
    <col min="7687" max="7687" width="22.7109375" style="5" bestFit="1" customWidth="1"/>
    <col min="7688" max="7688" width="25.28515625" style="5" customWidth="1"/>
    <col min="7689" max="7689" width="22.28515625" style="5" customWidth="1"/>
    <col min="7690" max="7690" width="20" style="5" bestFit="1" customWidth="1"/>
    <col min="7691" max="7691" width="20.42578125" style="5" customWidth="1"/>
    <col min="7692" max="7692" width="20" style="5" bestFit="1" customWidth="1"/>
    <col min="7693" max="7693" width="19.85546875" style="5" customWidth="1"/>
    <col min="7694" max="7701" width="0" style="5" hidden="1" customWidth="1"/>
    <col min="7702" max="7702" width="22" style="5" bestFit="1" customWidth="1"/>
    <col min="7703" max="7703" width="24.285156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0.140625" style="5" customWidth="1"/>
    <col min="7943" max="7943" width="22.7109375" style="5" bestFit="1" customWidth="1"/>
    <col min="7944" max="7944" width="25.28515625" style="5" customWidth="1"/>
    <col min="7945" max="7945" width="22.28515625" style="5" customWidth="1"/>
    <col min="7946" max="7946" width="20" style="5" bestFit="1" customWidth="1"/>
    <col min="7947" max="7947" width="20.42578125" style="5" customWidth="1"/>
    <col min="7948" max="7948" width="20" style="5" bestFit="1" customWidth="1"/>
    <col min="7949" max="7949" width="19.85546875" style="5" customWidth="1"/>
    <col min="7950" max="7957" width="0" style="5" hidden="1" customWidth="1"/>
    <col min="7958" max="7958" width="22" style="5" bestFit="1" customWidth="1"/>
    <col min="7959" max="7959" width="24.285156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0.140625" style="5" customWidth="1"/>
    <col min="8199" max="8199" width="22.7109375" style="5" bestFit="1" customWidth="1"/>
    <col min="8200" max="8200" width="25.28515625" style="5" customWidth="1"/>
    <col min="8201" max="8201" width="22.28515625" style="5" customWidth="1"/>
    <col min="8202" max="8202" width="20" style="5" bestFit="1" customWidth="1"/>
    <col min="8203" max="8203" width="20.42578125" style="5" customWidth="1"/>
    <col min="8204" max="8204" width="20" style="5" bestFit="1" customWidth="1"/>
    <col min="8205" max="8205" width="19.85546875" style="5" customWidth="1"/>
    <col min="8206" max="8213" width="0" style="5" hidden="1" customWidth="1"/>
    <col min="8214" max="8214" width="22" style="5" bestFit="1" customWidth="1"/>
    <col min="8215" max="8215" width="24.285156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0.140625" style="5" customWidth="1"/>
    <col min="8455" max="8455" width="22.7109375" style="5" bestFit="1" customWidth="1"/>
    <col min="8456" max="8456" width="25.28515625" style="5" customWidth="1"/>
    <col min="8457" max="8457" width="22.28515625" style="5" customWidth="1"/>
    <col min="8458" max="8458" width="20" style="5" bestFit="1" customWidth="1"/>
    <col min="8459" max="8459" width="20.42578125" style="5" customWidth="1"/>
    <col min="8460" max="8460" width="20" style="5" bestFit="1" customWidth="1"/>
    <col min="8461" max="8461" width="19.85546875" style="5" customWidth="1"/>
    <col min="8462" max="8469" width="0" style="5" hidden="1" customWidth="1"/>
    <col min="8470" max="8470" width="22" style="5" bestFit="1" customWidth="1"/>
    <col min="8471" max="8471" width="24.285156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0.140625" style="5" customWidth="1"/>
    <col min="8711" max="8711" width="22.7109375" style="5" bestFit="1" customWidth="1"/>
    <col min="8712" max="8712" width="25.28515625" style="5" customWidth="1"/>
    <col min="8713" max="8713" width="22.28515625" style="5" customWidth="1"/>
    <col min="8714" max="8714" width="20" style="5" bestFit="1" customWidth="1"/>
    <col min="8715" max="8715" width="20.42578125" style="5" customWidth="1"/>
    <col min="8716" max="8716" width="20" style="5" bestFit="1" customWidth="1"/>
    <col min="8717" max="8717" width="19.85546875" style="5" customWidth="1"/>
    <col min="8718" max="8725" width="0" style="5" hidden="1" customWidth="1"/>
    <col min="8726" max="8726" width="22" style="5" bestFit="1" customWidth="1"/>
    <col min="8727" max="8727" width="24.285156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0.140625" style="5" customWidth="1"/>
    <col min="8967" max="8967" width="22.7109375" style="5" bestFit="1" customWidth="1"/>
    <col min="8968" max="8968" width="25.28515625" style="5" customWidth="1"/>
    <col min="8969" max="8969" width="22.28515625" style="5" customWidth="1"/>
    <col min="8970" max="8970" width="20" style="5" bestFit="1" customWidth="1"/>
    <col min="8971" max="8971" width="20.42578125" style="5" customWidth="1"/>
    <col min="8972" max="8972" width="20" style="5" bestFit="1" customWidth="1"/>
    <col min="8973" max="8973" width="19.85546875" style="5" customWidth="1"/>
    <col min="8974" max="8981" width="0" style="5" hidden="1" customWidth="1"/>
    <col min="8982" max="8982" width="22" style="5" bestFit="1" customWidth="1"/>
    <col min="8983" max="8983" width="24.285156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0.140625" style="5" customWidth="1"/>
    <col min="9223" max="9223" width="22.7109375" style="5" bestFit="1" customWidth="1"/>
    <col min="9224" max="9224" width="25.28515625" style="5" customWidth="1"/>
    <col min="9225" max="9225" width="22.28515625" style="5" customWidth="1"/>
    <col min="9226" max="9226" width="20" style="5" bestFit="1" customWidth="1"/>
    <col min="9227" max="9227" width="20.42578125" style="5" customWidth="1"/>
    <col min="9228" max="9228" width="20" style="5" bestFit="1" customWidth="1"/>
    <col min="9229" max="9229" width="19.85546875" style="5" customWidth="1"/>
    <col min="9230" max="9237" width="0" style="5" hidden="1" customWidth="1"/>
    <col min="9238" max="9238" width="22" style="5" bestFit="1" customWidth="1"/>
    <col min="9239" max="9239" width="24.285156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0.140625" style="5" customWidth="1"/>
    <col min="9479" max="9479" width="22.7109375" style="5" bestFit="1" customWidth="1"/>
    <col min="9480" max="9480" width="25.28515625" style="5" customWidth="1"/>
    <col min="9481" max="9481" width="22.28515625" style="5" customWidth="1"/>
    <col min="9482" max="9482" width="20" style="5" bestFit="1" customWidth="1"/>
    <col min="9483" max="9483" width="20.42578125" style="5" customWidth="1"/>
    <col min="9484" max="9484" width="20" style="5" bestFit="1" customWidth="1"/>
    <col min="9485" max="9485" width="19.85546875" style="5" customWidth="1"/>
    <col min="9486" max="9493" width="0" style="5" hidden="1" customWidth="1"/>
    <col min="9494" max="9494" width="22" style="5" bestFit="1" customWidth="1"/>
    <col min="9495" max="9495" width="24.285156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0.140625" style="5" customWidth="1"/>
    <col min="9735" max="9735" width="22.7109375" style="5" bestFit="1" customWidth="1"/>
    <col min="9736" max="9736" width="25.28515625" style="5" customWidth="1"/>
    <col min="9737" max="9737" width="22.28515625" style="5" customWidth="1"/>
    <col min="9738" max="9738" width="20" style="5" bestFit="1" customWidth="1"/>
    <col min="9739" max="9739" width="20.42578125" style="5" customWidth="1"/>
    <col min="9740" max="9740" width="20" style="5" bestFit="1" customWidth="1"/>
    <col min="9741" max="9741" width="19.85546875" style="5" customWidth="1"/>
    <col min="9742" max="9749" width="0" style="5" hidden="1" customWidth="1"/>
    <col min="9750" max="9750" width="22" style="5" bestFit="1" customWidth="1"/>
    <col min="9751" max="9751" width="24.285156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0.140625" style="5" customWidth="1"/>
    <col min="9991" max="9991" width="22.7109375" style="5" bestFit="1" customWidth="1"/>
    <col min="9992" max="9992" width="25.28515625" style="5" customWidth="1"/>
    <col min="9993" max="9993" width="22.28515625" style="5" customWidth="1"/>
    <col min="9994" max="9994" width="20" style="5" bestFit="1" customWidth="1"/>
    <col min="9995" max="9995" width="20.42578125" style="5" customWidth="1"/>
    <col min="9996" max="9996" width="20" style="5" bestFit="1" customWidth="1"/>
    <col min="9997" max="9997" width="19.85546875" style="5" customWidth="1"/>
    <col min="9998" max="10005" width="0" style="5" hidden="1" customWidth="1"/>
    <col min="10006" max="10006" width="22" style="5" bestFit="1" customWidth="1"/>
    <col min="10007" max="10007" width="24.285156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0.140625" style="5" customWidth="1"/>
    <col min="10247" max="10247" width="22.7109375" style="5" bestFit="1" customWidth="1"/>
    <col min="10248" max="10248" width="25.28515625" style="5" customWidth="1"/>
    <col min="10249" max="10249" width="22.28515625" style="5" customWidth="1"/>
    <col min="10250" max="10250" width="20" style="5" bestFit="1" customWidth="1"/>
    <col min="10251" max="10251" width="20.42578125" style="5" customWidth="1"/>
    <col min="10252" max="10252" width="20" style="5" bestFit="1" customWidth="1"/>
    <col min="10253" max="10253" width="19.85546875" style="5" customWidth="1"/>
    <col min="10254" max="10261" width="0" style="5" hidden="1" customWidth="1"/>
    <col min="10262" max="10262" width="22" style="5" bestFit="1" customWidth="1"/>
    <col min="10263" max="10263" width="24.285156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0.140625" style="5" customWidth="1"/>
    <col min="10503" max="10503" width="22.7109375" style="5" bestFit="1" customWidth="1"/>
    <col min="10504" max="10504" width="25.28515625" style="5" customWidth="1"/>
    <col min="10505" max="10505" width="22.28515625" style="5" customWidth="1"/>
    <col min="10506" max="10506" width="20" style="5" bestFit="1" customWidth="1"/>
    <col min="10507" max="10507" width="20.42578125" style="5" customWidth="1"/>
    <col min="10508" max="10508" width="20" style="5" bestFit="1" customWidth="1"/>
    <col min="10509" max="10509" width="19.85546875" style="5" customWidth="1"/>
    <col min="10510" max="10517" width="0" style="5" hidden="1" customWidth="1"/>
    <col min="10518" max="10518" width="22" style="5" bestFit="1" customWidth="1"/>
    <col min="10519" max="10519" width="24.285156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0.140625" style="5" customWidth="1"/>
    <col min="10759" max="10759" width="22.7109375" style="5" bestFit="1" customWidth="1"/>
    <col min="10760" max="10760" width="25.28515625" style="5" customWidth="1"/>
    <col min="10761" max="10761" width="22.28515625" style="5" customWidth="1"/>
    <col min="10762" max="10762" width="20" style="5" bestFit="1" customWidth="1"/>
    <col min="10763" max="10763" width="20.42578125" style="5" customWidth="1"/>
    <col min="10764" max="10764" width="20" style="5" bestFit="1" customWidth="1"/>
    <col min="10765" max="10765" width="19.85546875" style="5" customWidth="1"/>
    <col min="10766" max="10773" width="0" style="5" hidden="1" customWidth="1"/>
    <col min="10774" max="10774" width="22" style="5" bestFit="1" customWidth="1"/>
    <col min="10775" max="10775" width="24.285156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0.140625" style="5" customWidth="1"/>
    <col min="11015" max="11015" width="22.7109375" style="5" bestFit="1" customWidth="1"/>
    <col min="11016" max="11016" width="25.28515625" style="5" customWidth="1"/>
    <col min="11017" max="11017" width="22.28515625" style="5" customWidth="1"/>
    <col min="11018" max="11018" width="20" style="5" bestFit="1" customWidth="1"/>
    <col min="11019" max="11019" width="20.42578125" style="5" customWidth="1"/>
    <col min="11020" max="11020" width="20" style="5" bestFit="1" customWidth="1"/>
    <col min="11021" max="11021" width="19.85546875" style="5" customWidth="1"/>
    <col min="11022" max="11029" width="0" style="5" hidden="1" customWidth="1"/>
    <col min="11030" max="11030" width="22" style="5" bestFit="1" customWidth="1"/>
    <col min="11031" max="11031" width="24.285156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0.140625" style="5" customWidth="1"/>
    <col min="11271" max="11271" width="22.7109375" style="5" bestFit="1" customWidth="1"/>
    <col min="11272" max="11272" width="25.28515625" style="5" customWidth="1"/>
    <col min="11273" max="11273" width="22.28515625" style="5" customWidth="1"/>
    <col min="11274" max="11274" width="20" style="5" bestFit="1" customWidth="1"/>
    <col min="11275" max="11275" width="20.42578125" style="5" customWidth="1"/>
    <col min="11276" max="11276" width="20" style="5" bestFit="1" customWidth="1"/>
    <col min="11277" max="11277" width="19.85546875" style="5" customWidth="1"/>
    <col min="11278" max="11285" width="0" style="5" hidden="1" customWidth="1"/>
    <col min="11286" max="11286" width="22" style="5" bestFit="1" customWidth="1"/>
    <col min="11287" max="11287" width="24.285156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0.140625" style="5" customWidth="1"/>
    <col min="11527" max="11527" width="22.7109375" style="5" bestFit="1" customWidth="1"/>
    <col min="11528" max="11528" width="25.28515625" style="5" customWidth="1"/>
    <col min="11529" max="11529" width="22.28515625" style="5" customWidth="1"/>
    <col min="11530" max="11530" width="20" style="5" bestFit="1" customWidth="1"/>
    <col min="11531" max="11531" width="20.42578125" style="5" customWidth="1"/>
    <col min="11532" max="11532" width="20" style="5" bestFit="1" customWidth="1"/>
    <col min="11533" max="11533" width="19.85546875" style="5" customWidth="1"/>
    <col min="11534" max="11541" width="0" style="5" hidden="1" customWidth="1"/>
    <col min="11542" max="11542" width="22" style="5" bestFit="1" customWidth="1"/>
    <col min="11543" max="11543" width="24.285156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0.140625" style="5" customWidth="1"/>
    <col min="11783" max="11783" width="22.7109375" style="5" bestFit="1" customWidth="1"/>
    <col min="11784" max="11784" width="25.28515625" style="5" customWidth="1"/>
    <col min="11785" max="11785" width="22.28515625" style="5" customWidth="1"/>
    <col min="11786" max="11786" width="20" style="5" bestFit="1" customWidth="1"/>
    <col min="11787" max="11787" width="20.42578125" style="5" customWidth="1"/>
    <col min="11788" max="11788" width="20" style="5" bestFit="1" customWidth="1"/>
    <col min="11789" max="11789" width="19.85546875" style="5" customWidth="1"/>
    <col min="11790" max="11797" width="0" style="5" hidden="1" customWidth="1"/>
    <col min="11798" max="11798" width="22" style="5" bestFit="1" customWidth="1"/>
    <col min="11799" max="11799" width="24.285156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0.140625" style="5" customWidth="1"/>
    <col min="12039" max="12039" width="22.7109375" style="5" bestFit="1" customWidth="1"/>
    <col min="12040" max="12040" width="25.28515625" style="5" customWidth="1"/>
    <col min="12041" max="12041" width="22.28515625" style="5" customWidth="1"/>
    <col min="12042" max="12042" width="20" style="5" bestFit="1" customWidth="1"/>
    <col min="12043" max="12043" width="20.42578125" style="5" customWidth="1"/>
    <col min="12044" max="12044" width="20" style="5" bestFit="1" customWidth="1"/>
    <col min="12045" max="12045" width="19.85546875" style="5" customWidth="1"/>
    <col min="12046" max="12053" width="0" style="5" hidden="1" customWidth="1"/>
    <col min="12054" max="12054" width="22" style="5" bestFit="1" customWidth="1"/>
    <col min="12055" max="12055" width="24.285156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0.140625" style="5" customWidth="1"/>
    <col min="12295" max="12295" width="22.7109375" style="5" bestFit="1" customWidth="1"/>
    <col min="12296" max="12296" width="25.28515625" style="5" customWidth="1"/>
    <col min="12297" max="12297" width="22.28515625" style="5" customWidth="1"/>
    <col min="12298" max="12298" width="20" style="5" bestFit="1" customWidth="1"/>
    <col min="12299" max="12299" width="20.42578125" style="5" customWidth="1"/>
    <col min="12300" max="12300" width="20" style="5" bestFit="1" customWidth="1"/>
    <col min="12301" max="12301" width="19.85546875" style="5" customWidth="1"/>
    <col min="12302" max="12309" width="0" style="5" hidden="1" customWidth="1"/>
    <col min="12310" max="12310" width="22" style="5" bestFit="1" customWidth="1"/>
    <col min="12311" max="12311" width="24.285156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0.140625" style="5" customWidth="1"/>
    <col min="12551" max="12551" width="22.7109375" style="5" bestFit="1" customWidth="1"/>
    <col min="12552" max="12552" width="25.28515625" style="5" customWidth="1"/>
    <col min="12553" max="12553" width="22.28515625" style="5" customWidth="1"/>
    <col min="12554" max="12554" width="20" style="5" bestFit="1" customWidth="1"/>
    <col min="12555" max="12555" width="20.42578125" style="5" customWidth="1"/>
    <col min="12556" max="12556" width="20" style="5" bestFit="1" customWidth="1"/>
    <col min="12557" max="12557" width="19.85546875" style="5" customWidth="1"/>
    <col min="12558" max="12565" width="0" style="5" hidden="1" customWidth="1"/>
    <col min="12566" max="12566" width="22" style="5" bestFit="1" customWidth="1"/>
    <col min="12567" max="12567" width="24.285156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0.140625" style="5" customWidth="1"/>
    <col min="12807" max="12807" width="22.7109375" style="5" bestFit="1" customWidth="1"/>
    <col min="12808" max="12808" width="25.28515625" style="5" customWidth="1"/>
    <col min="12809" max="12809" width="22.28515625" style="5" customWidth="1"/>
    <col min="12810" max="12810" width="20" style="5" bestFit="1" customWidth="1"/>
    <col min="12811" max="12811" width="20.42578125" style="5" customWidth="1"/>
    <col min="12812" max="12812" width="20" style="5" bestFit="1" customWidth="1"/>
    <col min="12813" max="12813" width="19.85546875" style="5" customWidth="1"/>
    <col min="12814" max="12821" width="0" style="5" hidden="1" customWidth="1"/>
    <col min="12822" max="12822" width="22" style="5" bestFit="1" customWidth="1"/>
    <col min="12823" max="12823" width="24.285156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0.140625" style="5" customWidth="1"/>
    <col min="13063" max="13063" width="22.7109375" style="5" bestFit="1" customWidth="1"/>
    <col min="13064" max="13064" width="25.28515625" style="5" customWidth="1"/>
    <col min="13065" max="13065" width="22.28515625" style="5" customWidth="1"/>
    <col min="13066" max="13066" width="20" style="5" bestFit="1" customWidth="1"/>
    <col min="13067" max="13067" width="20.42578125" style="5" customWidth="1"/>
    <col min="13068" max="13068" width="20" style="5" bestFit="1" customWidth="1"/>
    <col min="13069" max="13069" width="19.85546875" style="5" customWidth="1"/>
    <col min="13070" max="13077" width="0" style="5" hidden="1" customWidth="1"/>
    <col min="13078" max="13078" width="22" style="5" bestFit="1" customWidth="1"/>
    <col min="13079" max="13079" width="24.285156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0.140625" style="5" customWidth="1"/>
    <col min="13319" max="13319" width="22.7109375" style="5" bestFit="1" customWidth="1"/>
    <col min="13320" max="13320" width="25.28515625" style="5" customWidth="1"/>
    <col min="13321" max="13321" width="22.28515625" style="5" customWidth="1"/>
    <col min="13322" max="13322" width="20" style="5" bestFit="1" customWidth="1"/>
    <col min="13323" max="13323" width="20.42578125" style="5" customWidth="1"/>
    <col min="13324" max="13324" width="20" style="5" bestFit="1" customWidth="1"/>
    <col min="13325" max="13325" width="19.85546875" style="5" customWidth="1"/>
    <col min="13326" max="13333" width="0" style="5" hidden="1" customWidth="1"/>
    <col min="13334" max="13334" width="22" style="5" bestFit="1" customWidth="1"/>
    <col min="13335" max="13335" width="24.285156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0.140625" style="5" customWidth="1"/>
    <col min="13575" max="13575" width="22.7109375" style="5" bestFit="1" customWidth="1"/>
    <col min="13576" max="13576" width="25.28515625" style="5" customWidth="1"/>
    <col min="13577" max="13577" width="22.28515625" style="5" customWidth="1"/>
    <col min="13578" max="13578" width="20" style="5" bestFit="1" customWidth="1"/>
    <col min="13579" max="13579" width="20.42578125" style="5" customWidth="1"/>
    <col min="13580" max="13580" width="20" style="5" bestFit="1" customWidth="1"/>
    <col min="13581" max="13581" width="19.85546875" style="5" customWidth="1"/>
    <col min="13582" max="13589" width="0" style="5" hidden="1" customWidth="1"/>
    <col min="13590" max="13590" width="22" style="5" bestFit="1" customWidth="1"/>
    <col min="13591" max="13591" width="24.285156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0.140625" style="5" customWidth="1"/>
    <col min="13831" max="13831" width="22.7109375" style="5" bestFit="1" customWidth="1"/>
    <col min="13832" max="13832" width="25.28515625" style="5" customWidth="1"/>
    <col min="13833" max="13833" width="22.28515625" style="5" customWidth="1"/>
    <col min="13834" max="13834" width="20" style="5" bestFit="1" customWidth="1"/>
    <col min="13835" max="13835" width="20.42578125" style="5" customWidth="1"/>
    <col min="13836" max="13836" width="20" style="5" bestFit="1" customWidth="1"/>
    <col min="13837" max="13837" width="19.85546875" style="5" customWidth="1"/>
    <col min="13838" max="13845" width="0" style="5" hidden="1" customWidth="1"/>
    <col min="13846" max="13846" width="22" style="5" bestFit="1" customWidth="1"/>
    <col min="13847" max="13847" width="24.285156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0.140625" style="5" customWidth="1"/>
    <col min="14087" max="14087" width="22.7109375" style="5" bestFit="1" customWidth="1"/>
    <col min="14088" max="14088" width="25.28515625" style="5" customWidth="1"/>
    <col min="14089" max="14089" width="22.28515625" style="5" customWidth="1"/>
    <col min="14090" max="14090" width="20" style="5" bestFit="1" customWidth="1"/>
    <col min="14091" max="14091" width="20.42578125" style="5" customWidth="1"/>
    <col min="14092" max="14092" width="20" style="5" bestFit="1" customWidth="1"/>
    <col min="14093" max="14093" width="19.85546875" style="5" customWidth="1"/>
    <col min="14094" max="14101" width="0" style="5" hidden="1" customWidth="1"/>
    <col min="14102" max="14102" width="22" style="5" bestFit="1" customWidth="1"/>
    <col min="14103" max="14103" width="24.285156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0.140625" style="5" customWidth="1"/>
    <col min="14343" max="14343" width="22.7109375" style="5" bestFit="1" customWidth="1"/>
    <col min="14344" max="14344" width="25.28515625" style="5" customWidth="1"/>
    <col min="14345" max="14345" width="22.28515625" style="5" customWidth="1"/>
    <col min="14346" max="14346" width="20" style="5" bestFit="1" customWidth="1"/>
    <col min="14347" max="14347" width="20.42578125" style="5" customWidth="1"/>
    <col min="14348" max="14348" width="20" style="5" bestFit="1" customWidth="1"/>
    <col min="14349" max="14349" width="19.85546875" style="5" customWidth="1"/>
    <col min="14350" max="14357" width="0" style="5" hidden="1" customWidth="1"/>
    <col min="14358" max="14358" width="22" style="5" bestFit="1" customWidth="1"/>
    <col min="14359" max="14359" width="24.285156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0.140625" style="5" customWidth="1"/>
    <col min="14599" max="14599" width="22.7109375" style="5" bestFit="1" customWidth="1"/>
    <col min="14600" max="14600" width="25.28515625" style="5" customWidth="1"/>
    <col min="14601" max="14601" width="22.28515625" style="5" customWidth="1"/>
    <col min="14602" max="14602" width="20" style="5" bestFit="1" customWidth="1"/>
    <col min="14603" max="14603" width="20.42578125" style="5" customWidth="1"/>
    <col min="14604" max="14604" width="20" style="5" bestFit="1" customWidth="1"/>
    <col min="14605" max="14605" width="19.85546875" style="5" customWidth="1"/>
    <col min="14606" max="14613" width="0" style="5" hidden="1" customWidth="1"/>
    <col min="14614" max="14614" width="22" style="5" bestFit="1" customWidth="1"/>
    <col min="14615" max="14615" width="24.285156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0.140625" style="5" customWidth="1"/>
    <col min="14855" max="14855" width="22.7109375" style="5" bestFit="1" customWidth="1"/>
    <col min="14856" max="14856" width="25.28515625" style="5" customWidth="1"/>
    <col min="14857" max="14857" width="22.28515625" style="5" customWidth="1"/>
    <col min="14858" max="14858" width="20" style="5" bestFit="1" customWidth="1"/>
    <col min="14859" max="14859" width="20.42578125" style="5" customWidth="1"/>
    <col min="14860" max="14860" width="20" style="5" bestFit="1" customWidth="1"/>
    <col min="14861" max="14861" width="19.85546875" style="5" customWidth="1"/>
    <col min="14862" max="14869" width="0" style="5" hidden="1" customWidth="1"/>
    <col min="14870" max="14870" width="22" style="5" bestFit="1" customWidth="1"/>
    <col min="14871" max="14871" width="24.285156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0.140625" style="5" customWidth="1"/>
    <col min="15111" max="15111" width="22.7109375" style="5" bestFit="1" customWidth="1"/>
    <col min="15112" max="15112" width="25.28515625" style="5" customWidth="1"/>
    <col min="15113" max="15113" width="22.28515625" style="5" customWidth="1"/>
    <col min="15114" max="15114" width="20" style="5" bestFit="1" customWidth="1"/>
    <col min="15115" max="15115" width="20.42578125" style="5" customWidth="1"/>
    <col min="15116" max="15116" width="20" style="5" bestFit="1" customWidth="1"/>
    <col min="15117" max="15117" width="19.85546875" style="5" customWidth="1"/>
    <col min="15118" max="15125" width="0" style="5" hidden="1" customWidth="1"/>
    <col min="15126" max="15126" width="22" style="5" bestFit="1" customWidth="1"/>
    <col min="15127" max="15127" width="24.285156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0.140625" style="5" customWidth="1"/>
    <col min="15367" max="15367" width="22.7109375" style="5" bestFit="1" customWidth="1"/>
    <col min="15368" max="15368" width="25.28515625" style="5" customWidth="1"/>
    <col min="15369" max="15369" width="22.28515625" style="5" customWidth="1"/>
    <col min="15370" max="15370" width="20" style="5" bestFit="1" customWidth="1"/>
    <col min="15371" max="15371" width="20.42578125" style="5" customWidth="1"/>
    <col min="15372" max="15372" width="20" style="5" bestFit="1" customWidth="1"/>
    <col min="15373" max="15373" width="19.85546875" style="5" customWidth="1"/>
    <col min="15374" max="15381" width="0" style="5" hidden="1" customWidth="1"/>
    <col min="15382" max="15382" width="22" style="5" bestFit="1" customWidth="1"/>
    <col min="15383" max="15383" width="24.285156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0.140625" style="5" customWidth="1"/>
    <col min="15623" max="15623" width="22.7109375" style="5" bestFit="1" customWidth="1"/>
    <col min="15624" max="15624" width="25.28515625" style="5" customWidth="1"/>
    <col min="15625" max="15625" width="22.28515625" style="5" customWidth="1"/>
    <col min="15626" max="15626" width="20" style="5" bestFit="1" customWidth="1"/>
    <col min="15627" max="15627" width="20.42578125" style="5" customWidth="1"/>
    <col min="15628" max="15628" width="20" style="5" bestFit="1" customWidth="1"/>
    <col min="15629" max="15629" width="19.85546875" style="5" customWidth="1"/>
    <col min="15630" max="15637" width="0" style="5" hidden="1" customWidth="1"/>
    <col min="15638" max="15638" width="22" style="5" bestFit="1" customWidth="1"/>
    <col min="15639" max="15639" width="24.285156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0.140625" style="5" customWidth="1"/>
    <col min="15879" max="15879" width="22.7109375" style="5" bestFit="1" customWidth="1"/>
    <col min="15880" max="15880" width="25.28515625" style="5" customWidth="1"/>
    <col min="15881" max="15881" width="22.28515625" style="5" customWidth="1"/>
    <col min="15882" max="15882" width="20" style="5" bestFit="1" customWidth="1"/>
    <col min="15883" max="15883" width="20.42578125" style="5" customWidth="1"/>
    <col min="15884" max="15884" width="20" style="5" bestFit="1" customWidth="1"/>
    <col min="15885" max="15885" width="19.85546875" style="5" customWidth="1"/>
    <col min="15886" max="15893" width="0" style="5" hidden="1" customWidth="1"/>
    <col min="15894" max="15894" width="22" style="5" bestFit="1" customWidth="1"/>
    <col min="15895" max="15895" width="24.285156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0.140625" style="5" customWidth="1"/>
    <col min="16135" max="16135" width="22.7109375" style="5" bestFit="1" customWidth="1"/>
    <col min="16136" max="16136" width="25.28515625" style="5" customWidth="1"/>
    <col min="16137" max="16137" width="22.28515625" style="5" customWidth="1"/>
    <col min="16138" max="16138" width="20" style="5" bestFit="1" customWidth="1"/>
    <col min="16139" max="16139" width="20.42578125" style="5" customWidth="1"/>
    <col min="16140" max="16140" width="20" style="5" bestFit="1" customWidth="1"/>
    <col min="16141" max="16141" width="19.85546875" style="5" customWidth="1"/>
    <col min="16142" max="16149" width="0" style="5" hidden="1" customWidth="1"/>
    <col min="16150" max="16150" width="22" style="5" bestFit="1" customWidth="1"/>
    <col min="16151" max="16151" width="24.28515625" style="5" customWidth="1"/>
    <col min="16152" max="16384" width="21.140625" style="5"/>
  </cols>
  <sheetData>
    <row r="1" spans="1:24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4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4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4" ht="23.2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4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  <c r="X7" s="23"/>
    </row>
    <row r="8" spans="1:24" s="30" customFormat="1" ht="31.5" customHeight="1" x14ac:dyDescent="0.2">
      <c r="A8" s="6"/>
      <c r="B8" s="14"/>
      <c r="C8" s="14"/>
      <c r="D8" s="14"/>
      <c r="E8" s="14"/>
      <c r="F8" s="6" t="s">
        <v>25</v>
      </c>
      <c r="G8" s="25">
        <f t="shared" ref="G8:U8" si="0">SUM(G9:G30)</f>
        <v>530600000</v>
      </c>
      <c r="H8" s="26">
        <f t="shared" si="0"/>
        <v>25875000</v>
      </c>
      <c r="I8" s="27">
        <f t="shared" si="0"/>
        <v>556475000</v>
      </c>
      <c r="J8" s="28">
        <f t="shared" si="0"/>
        <v>52720744.029999994</v>
      </c>
      <c r="K8" s="28">
        <f t="shared" si="0"/>
        <v>50310025.789999999</v>
      </c>
      <c r="L8" s="28">
        <f t="shared" si="0"/>
        <v>16749776.620000001</v>
      </c>
      <c r="M8" s="28">
        <f t="shared" si="0"/>
        <v>76225701.24000001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5">
        <f>SUM(J8:U8)</f>
        <v>196006247.68000001</v>
      </c>
      <c r="W8" s="29"/>
      <c r="X8" s="29"/>
    </row>
    <row r="9" spans="1:24" s="40" customFormat="1" ht="24" customHeight="1" x14ac:dyDescent="0.2">
      <c r="A9" s="31">
        <v>2</v>
      </c>
      <c r="B9" s="31">
        <v>1</v>
      </c>
      <c r="C9" s="31">
        <v>1</v>
      </c>
      <c r="D9" s="31">
        <v>1</v>
      </c>
      <c r="E9" s="32" t="s">
        <v>26</v>
      </c>
      <c r="F9" s="33" t="s">
        <v>27</v>
      </c>
      <c r="G9" s="34">
        <v>263000000</v>
      </c>
      <c r="H9" s="35">
        <f>+'[1]PRESUP. EJEC. 2024'!D9</f>
        <v>0</v>
      </c>
      <c r="I9" s="36">
        <f>+G9+H9</f>
        <v>263000000</v>
      </c>
      <c r="J9" s="35">
        <v>19288900</v>
      </c>
      <c r="K9" s="35">
        <v>19498900</v>
      </c>
      <c r="L9" s="35">
        <v>0</v>
      </c>
      <c r="M9" s="35">
        <v>38987800</v>
      </c>
      <c r="N9" s="35"/>
      <c r="O9" s="35"/>
      <c r="P9" s="35"/>
      <c r="Q9" s="35"/>
      <c r="R9" s="35"/>
      <c r="S9" s="35"/>
      <c r="T9" s="37"/>
      <c r="U9" s="35"/>
      <c r="V9" s="38">
        <f>SUM(J9:U9)</f>
        <v>77775600</v>
      </c>
      <c r="W9" s="39"/>
      <c r="X9" s="39"/>
    </row>
    <row r="10" spans="1:24" s="40" customFormat="1" ht="18" hidden="1" customHeight="1" x14ac:dyDescent="0.2">
      <c r="A10" s="31">
        <v>2</v>
      </c>
      <c r="B10" s="31">
        <v>1</v>
      </c>
      <c r="C10" s="31">
        <v>1</v>
      </c>
      <c r="D10" s="31">
        <v>2</v>
      </c>
      <c r="E10" s="32" t="s">
        <v>28</v>
      </c>
      <c r="F10" s="33" t="s">
        <v>29</v>
      </c>
      <c r="G10" s="34">
        <v>0</v>
      </c>
      <c r="H10" s="35">
        <f>+'[1]PRESUP. EJEC. 2024'!D11</f>
        <v>0</v>
      </c>
      <c r="I10" s="36">
        <f t="shared" ref="I10:I30" si="1">+G10+H10</f>
        <v>0</v>
      </c>
      <c r="J10" s="35"/>
      <c r="K10" s="35"/>
      <c r="L10" s="35">
        <v>0</v>
      </c>
      <c r="M10" s="35"/>
      <c r="N10" s="35"/>
      <c r="O10" s="35"/>
      <c r="P10" s="35"/>
      <c r="Q10" s="35"/>
      <c r="R10" s="35"/>
      <c r="S10" s="35"/>
      <c r="T10" s="37"/>
      <c r="U10" s="35"/>
      <c r="V10" s="38">
        <f>SUM(J10:U10)</f>
        <v>0</v>
      </c>
      <c r="W10" s="39"/>
      <c r="X10" s="39"/>
    </row>
    <row r="11" spans="1:24" s="40" customFormat="1" ht="24" customHeight="1" x14ac:dyDescent="0.2">
      <c r="A11" s="31">
        <v>2</v>
      </c>
      <c r="B11" s="31">
        <v>1</v>
      </c>
      <c r="C11" s="31">
        <v>1</v>
      </c>
      <c r="D11" s="31">
        <v>2</v>
      </c>
      <c r="E11" s="32" t="s">
        <v>30</v>
      </c>
      <c r="F11" s="41" t="s">
        <v>31</v>
      </c>
      <c r="G11" s="34">
        <v>62000000</v>
      </c>
      <c r="H11" s="42">
        <f>+'[1]PRESUP. EJEC. 2024'!D12</f>
        <v>0</v>
      </c>
      <c r="I11" s="36">
        <f t="shared" si="1"/>
        <v>62000000</v>
      </c>
      <c r="J11" s="35">
        <v>0</v>
      </c>
      <c r="K11" s="35">
        <f>9610000</f>
        <v>9610000</v>
      </c>
      <c r="L11" s="35">
        <v>9990000</v>
      </c>
      <c r="M11" s="35">
        <v>0</v>
      </c>
      <c r="N11" s="35"/>
      <c r="O11" s="35"/>
      <c r="P11" s="35"/>
      <c r="Q11" s="35"/>
      <c r="R11" s="35"/>
      <c r="S11" s="35"/>
      <c r="T11" s="37"/>
      <c r="U11" s="35"/>
      <c r="V11" s="38">
        <f t="shared" ref="V11:V78" si="2">SUM(J11:U11)</f>
        <v>19600000</v>
      </c>
      <c r="W11" s="39"/>
      <c r="X11" s="39"/>
    </row>
    <row r="12" spans="1:24" s="40" customFormat="1" ht="24" customHeight="1" x14ac:dyDescent="0.2">
      <c r="A12" s="31">
        <v>2</v>
      </c>
      <c r="B12" s="31">
        <v>1</v>
      </c>
      <c r="C12" s="31">
        <v>1</v>
      </c>
      <c r="D12" s="31">
        <v>2</v>
      </c>
      <c r="E12" s="32" t="s">
        <v>32</v>
      </c>
      <c r="F12" s="33" t="s">
        <v>33</v>
      </c>
      <c r="G12" s="34">
        <v>38720000</v>
      </c>
      <c r="H12" s="35">
        <f>+'[1]PRESUP. EJEC. 2024'!D13</f>
        <v>0</v>
      </c>
      <c r="I12" s="36">
        <f>+G12+H12</f>
        <v>38720000</v>
      </c>
      <c r="J12" s="35">
        <v>7427000</v>
      </c>
      <c r="K12" s="35">
        <v>7551000</v>
      </c>
      <c r="L12" s="35">
        <v>50000</v>
      </c>
      <c r="M12" s="35">
        <f>10753995.39+5392000</f>
        <v>16145995.390000001</v>
      </c>
      <c r="N12" s="35"/>
      <c r="O12" s="35"/>
      <c r="P12" s="35"/>
      <c r="Q12" s="35"/>
      <c r="R12" s="35"/>
      <c r="S12" s="35"/>
      <c r="T12" s="37"/>
      <c r="U12" s="35"/>
      <c r="V12" s="38">
        <f>SUM(J12:U12)</f>
        <v>31173995.390000001</v>
      </c>
      <c r="W12" s="39"/>
      <c r="X12" s="39"/>
    </row>
    <row r="13" spans="1:24" s="40" customFormat="1" ht="24" customHeight="1" x14ac:dyDescent="0.2">
      <c r="A13" s="31">
        <v>2</v>
      </c>
      <c r="B13" s="31">
        <v>1</v>
      </c>
      <c r="C13" s="31">
        <v>1</v>
      </c>
      <c r="D13" s="31">
        <v>2</v>
      </c>
      <c r="E13" s="32" t="s">
        <v>34</v>
      </c>
      <c r="F13" s="33" t="s">
        <v>35</v>
      </c>
      <c r="G13" s="34">
        <v>9280000</v>
      </c>
      <c r="H13" s="35">
        <v>0</v>
      </c>
      <c r="I13" s="36">
        <f>+G13+H13</f>
        <v>9280000</v>
      </c>
      <c r="J13" s="35">
        <v>1683354.4</v>
      </c>
      <c r="K13" s="35">
        <v>1823354.4</v>
      </c>
      <c r="L13" s="35">
        <v>0</v>
      </c>
      <c r="M13" s="35">
        <v>3660637.92</v>
      </c>
      <c r="N13" s="35"/>
      <c r="O13" s="35"/>
      <c r="P13" s="35"/>
      <c r="Q13" s="35"/>
      <c r="R13" s="35"/>
      <c r="S13" s="35"/>
      <c r="T13" s="37"/>
      <c r="U13" s="35"/>
      <c r="V13" s="38">
        <f>SUM(J13:U13)</f>
        <v>7167346.7199999997</v>
      </c>
      <c r="W13" s="39"/>
      <c r="X13" s="39"/>
    </row>
    <row r="14" spans="1:24" s="40" customFormat="1" ht="24" customHeight="1" x14ac:dyDescent="0.2">
      <c r="A14" s="31">
        <v>2</v>
      </c>
      <c r="B14" s="31">
        <v>1</v>
      </c>
      <c r="C14" s="31">
        <v>1</v>
      </c>
      <c r="D14" s="31">
        <v>3</v>
      </c>
      <c r="E14" s="32" t="s">
        <v>26</v>
      </c>
      <c r="F14" s="33" t="s">
        <v>36</v>
      </c>
      <c r="G14" s="34">
        <v>34000000</v>
      </c>
      <c r="H14" s="35">
        <f>+'[1]PRESUP. EJEC. 2024'!D15</f>
        <v>0</v>
      </c>
      <c r="I14" s="36">
        <f t="shared" si="1"/>
        <v>34000000</v>
      </c>
      <c r="J14" s="35">
        <v>2718850</v>
      </c>
      <c r="K14" s="35">
        <v>2718850</v>
      </c>
      <c r="L14" s="35">
        <v>0</v>
      </c>
      <c r="M14" s="35">
        <v>5245300</v>
      </c>
      <c r="N14" s="35"/>
      <c r="O14" s="35"/>
      <c r="P14" s="35"/>
      <c r="Q14" s="35"/>
      <c r="R14" s="35"/>
      <c r="S14" s="35"/>
      <c r="T14" s="37"/>
      <c r="U14" s="35"/>
      <c r="V14" s="38">
        <f t="shared" si="2"/>
        <v>10683000</v>
      </c>
      <c r="W14" s="10"/>
      <c r="X14" s="39"/>
    </row>
    <row r="15" spans="1:24" s="40" customFormat="1" ht="24" customHeight="1" x14ac:dyDescent="0.2">
      <c r="A15" s="31">
        <v>2</v>
      </c>
      <c r="B15" s="31">
        <v>1</v>
      </c>
      <c r="C15" s="31">
        <v>1</v>
      </c>
      <c r="D15" s="31">
        <v>4</v>
      </c>
      <c r="E15" s="32" t="s">
        <v>26</v>
      </c>
      <c r="F15" s="43" t="s">
        <v>37</v>
      </c>
      <c r="G15" s="34">
        <v>25000000</v>
      </c>
      <c r="H15" s="35">
        <f>+'[1]PRESUP. EJEC. 2024'!D16</f>
        <v>0</v>
      </c>
      <c r="I15" s="36">
        <f t="shared" si="1"/>
        <v>25000000</v>
      </c>
      <c r="J15" s="35">
        <v>0</v>
      </c>
      <c r="K15" s="35">
        <v>0</v>
      </c>
      <c r="L15" s="35">
        <v>0</v>
      </c>
      <c r="M15" s="35">
        <v>0</v>
      </c>
      <c r="N15" s="35"/>
      <c r="O15" s="35"/>
      <c r="P15" s="35"/>
      <c r="Q15" s="35"/>
      <c r="R15" s="35"/>
      <c r="S15" s="35"/>
      <c r="T15" s="37"/>
      <c r="U15" s="35"/>
      <c r="V15" s="38">
        <f t="shared" si="2"/>
        <v>0</v>
      </c>
      <c r="W15" s="39"/>
      <c r="X15" s="39"/>
    </row>
    <row r="16" spans="1:24" s="40" customFormat="1" ht="24" customHeight="1" x14ac:dyDescent="0.2">
      <c r="A16" s="31">
        <v>2</v>
      </c>
      <c r="B16" s="31">
        <v>1</v>
      </c>
      <c r="C16" s="31">
        <v>1</v>
      </c>
      <c r="D16" s="31">
        <v>5</v>
      </c>
      <c r="E16" s="32" t="s">
        <v>38</v>
      </c>
      <c r="F16" s="33" t="s">
        <v>39</v>
      </c>
      <c r="G16" s="34">
        <v>3000000</v>
      </c>
      <c r="H16" s="35">
        <f>+'[1]PRESUP. EJEC. 2024'!D18</f>
        <v>0</v>
      </c>
      <c r="I16" s="36">
        <f t="shared" si="1"/>
        <v>3000000</v>
      </c>
      <c r="J16" s="35">
        <v>0</v>
      </c>
      <c r="K16" s="35">
        <v>2806839.12</v>
      </c>
      <c r="L16" s="35">
        <v>0</v>
      </c>
      <c r="M16" s="35">
        <v>0</v>
      </c>
      <c r="N16" s="35"/>
      <c r="O16" s="35"/>
      <c r="P16" s="35"/>
      <c r="Q16" s="35"/>
      <c r="R16" s="35"/>
      <c r="S16" s="35"/>
      <c r="T16" s="37"/>
      <c r="U16" s="35"/>
      <c r="V16" s="38">
        <f t="shared" si="2"/>
        <v>2806839.12</v>
      </c>
      <c r="W16" s="39"/>
      <c r="X16" s="39"/>
    </row>
    <row r="17" spans="1:24" s="40" customFormat="1" ht="24" customHeight="1" x14ac:dyDescent="0.2">
      <c r="A17" s="31">
        <v>2</v>
      </c>
      <c r="B17" s="31">
        <v>1</v>
      </c>
      <c r="C17" s="31">
        <v>1</v>
      </c>
      <c r="D17" s="31">
        <v>6</v>
      </c>
      <c r="E17" s="32" t="s">
        <v>26</v>
      </c>
      <c r="F17" s="33" t="s">
        <v>40</v>
      </c>
      <c r="G17" s="34">
        <v>1000000</v>
      </c>
      <c r="H17" s="35">
        <f>+'[1]PRESUP. EJEC. 2024'!D19</f>
        <v>0</v>
      </c>
      <c r="I17" s="36">
        <f t="shared" si="1"/>
        <v>1000000</v>
      </c>
      <c r="J17" s="35">
        <v>0</v>
      </c>
      <c r="K17" s="35">
        <v>0</v>
      </c>
      <c r="L17" s="35">
        <v>0</v>
      </c>
      <c r="M17" s="35">
        <v>0</v>
      </c>
      <c r="N17" s="35"/>
      <c r="O17" s="35"/>
      <c r="P17" s="35"/>
      <c r="Q17" s="35"/>
      <c r="R17" s="35"/>
      <c r="S17" s="35"/>
      <c r="T17" s="37"/>
      <c r="U17" s="35"/>
      <c r="V17" s="38">
        <f t="shared" si="2"/>
        <v>0</v>
      </c>
      <c r="W17" s="39"/>
      <c r="X17" s="39"/>
    </row>
    <row r="18" spans="1:24" s="40" customFormat="1" ht="18.75" customHeight="1" x14ac:dyDescent="0.2">
      <c r="A18" s="31">
        <v>2</v>
      </c>
      <c r="B18" s="31">
        <v>1</v>
      </c>
      <c r="C18" s="31">
        <v>2</v>
      </c>
      <c r="D18" s="31">
        <v>2</v>
      </c>
      <c r="E18" s="32" t="s">
        <v>26</v>
      </c>
      <c r="F18" s="41" t="s">
        <v>41</v>
      </c>
      <c r="G18" s="34">
        <v>1250000</v>
      </c>
      <c r="H18" s="42">
        <f>+'[1]PRESUP. EJEC. 2024'!D21</f>
        <v>0</v>
      </c>
      <c r="I18" s="36">
        <f t="shared" si="1"/>
        <v>1250000</v>
      </c>
      <c r="J18" s="35">
        <v>0</v>
      </c>
      <c r="K18" s="35">
        <v>0</v>
      </c>
      <c r="L18" s="35">
        <v>0</v>
      </c>
      <c r="M18" s="35">
        <f>296000</f>
        <v>296000</v>
      </c>
      <c r="N18" s="35"/>
      <c r="O18" s="35"/>
      <c r="P18" s="35"/>
      <c r="Q18" s="35"/>
      <c r="R18" s="35"/>
      <c r="S18" s="35"/>
      <c r="T18" s="37"/>
      <c r="U18" s="35"/>
      <c r="V18" s="38">
        <f>SUM(J18:U18)</f>
        <v>296000</v>
      </c>
      <c r="W18" s="39"/>
      <c r="X18" s="39"/>
    </row>
    <row r="19" spans="1:24" s="40" customFormat="1" ht="18.75" hidden="1" customHeight="1" x14ac:dyDescent="0.2">
      <c r="A19" s="31">
        <v>2</v>
      </c>
      <c r="B19" s="31">
        <v>1</v>
      </c>
      <c r="C19" s="31">
        <v>2</v>
      </c>
      <c r="D19" s="31">
        <v>2</v>
      </c>
      <c r="E19" s="32" t="s">
        <v>42</v>
      </c>
      <c r="F19" s="43" t="s">
        <v>43</v>
      </c>
      <c r="G19" s="34">
        <v>0</v>
      </c>
      <c r="H19" s="42">
        <v>0</v>
      </c>
      <c r="I19" s="36">
        <f t="shared" si="1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5"/>
      <c r="V19" s="38">
        <f>SUM(J19:U19)</f>
        <v>0</v>
      </c>
      <c r="W19" s="39"/>
      <c r="X19" s="39"/>
    </row>
    <row r="20" spans="1:24" s="40" customFormat="1" ht="18.75" customHeight="1" x14ac:dyDescent="0.2">
      <c r="A20" s="31">
        <v>2</v>
      </c>
      <c r="B20" s="31">
        <v>1</v>
      </c>
      <c r="C20" s="31">
        <v>2</v>
      </c>
      <c r="D20" s="31">
        <v>2</v>
      </c>
      <c r="E20" s="32" t="s">
        <v>28</v>
      </c>
      <c r="F20" s="41" t="s">
        <v>44</v>
      </c>
      <c r="G20" s="34">
        <v>12000000</v>
      </c>
      <c r="H20" s="42">
        <f>+'[1]PRESUP. EJEC. 2024'!D23</f>
        <v>0</v>
      </c>
      <c r="I20" s="36">
        <f t="shared" si="1"/>
        <v>12000000</v>
      </c>
      <c r="J20" s="35">
        <v>987500</v>
      </c>
      <c r="K20" s="35">
        <v>991500</v>
      </c>
      <c r="L20" s="35">
        <v>0</v>
      </c>
      <c r="M20" s="35">
        <v>1734000</v>
      </c>
      <c r="N20" s="35"/>
      <c r="O20" s="35"/>
      <c r="P20" s="35"/>
      <c r="Q20" s="35"/>
      <c r="R20" s="35"/>
      <c r="S20" s="35"/>
      <c r="T20" s="37"/>
      <c r="U20" s="35"/>
      <c r="V20" s="38">
        <f t="shared" si="2"/>
        <v>3713000</v>
      </c>
      <c r="W20" s="39"/>
      <c r="X20" s="39"/>
    </row>
    <row r="21" spans="1:24" s="40" customFormat="1" ht="18.75" customHeight="1" x14ac:dyDescent="0.2">
      <c r="A21" s="31">
        <v>2</v>
      </c>
      <c r="B21" s="31">
        <v>1</v>
      </c>
      <c r="C21" s="31">
        <v>2</v>
      </c>
      <c r="D21" s="31">
        <v>2</v>
      </c>
      <c r="E21" s="32" t="s">
        <v>30</v>
      </c>
      <c r="F21" s="41" t="s">
        <v>45</v>
      </c>
      <c r="G21" s="34">
        <v>5000000</v>
      </c>
      <c r="H21" s="42">
        <f>+'[1]PRESUP. EJEC. 2024'!D24</f>
        <v>25000000</v>
      </c>
      <c r="I21" s="36">
        <f t="shared" si="1"/>
        <v>30000000</v>
      </c>
      <c r="J21" s="35">
        <v>13897560.859999999</v>
      </c>
      <c r="K21" s="35">
        <v>0</v>
      </c>
      <c r="L21" s="35">
        <v>86086</v>
      </c>
      <c r="M21" s="35">
        <v>0</v>
      </c>
      <c r="N21" s="35"/>
      <c r="O21" s="35"/>
      <c r="P21" s="35"/>
      <c r="Q21" s="35"/>
      <c r="R21" s="35"/>
      <c r="S21" s="35"/>
      <c r="T21" s="37"/>
      <c r="U21" s="35"/>
      <c r="V21" s="38">
        <f t="shared" si="2"/>
        <v>13983646.859999999</v>
      </c>
      <c r="W21" s="39"/>
      <c r="X21" s="39"/>
    </row>
    <row r="22" spans="1:24" s="40" customFormat="1" ht="24" customHeight="1" x14ac:dyDescent="0.2">
      <c r="A22" s="31">
        <v>2</v>
      </c>
      <c r="B22" s="31">
        <v>1</v>
      </c>
      <c r="C22" s="31">
        <v>2</v>
      </c>
      <c r="D22" s="31">
        <v>2</v>
      </c>
      <c r="E22" s="32" t="s">
        <v>32</v>
      </c>
      <c r="F22" s="41" t="s">
        <v>46</v>
      </c>
      <c r="G22" s="34">
        <v>1050000</v>
      </c>
      <c r="H22" s="42">
        <f>+'[1]PRESUP. EJEC. 2024'!D25</f>
        <v>0</v>
      </c>
      <c r="I22" s="36">
        <f t="shared" si="1"/>
        <v>1050000</v>
      </c>
      <c r="J22" s="35">
        <v>296000</v>
      </c>
      <c r="K22" s="35">
        <v>296000</v>
      </c>
      <c r="L22" s="35">
        <v>296000</v>
      </c>
      <c r="M22" s="44">
        <v>0</v>
      </c>
      <c r="N22" s="35"/>
      <c r="O22" s="35"/>
      <c r="P22" s="35"/>
      <c r="Q22" s="35"/>
      <c r="R22" s="35"/>
      <c r="S22" s="35"/>
      <c r="T22" s="37"/>
      <c r="U22" s="35"/>
      <c r="V22" s="38">
        <f t="shared" si="2"/>
        <v>888000</v>
      </c>
      <c r="W22" s="39"/>
      <c r="X22" s="39"/>
    </row>
    <row r="23" spans="1:24" s="40" customFormat="1" ht="24" customHeight="1" x14ac:dyDescent="0.2">
      <c r="A23" s="31">
        <v>2</v>
      </c>
      <c r="B23" s="31">
        <v>1</v>
      </c>
      <c r="C23" s="31">
        <v>2</v>
      </c>
      <c r="D23" s="31">
        <v>2</v>
      </c>
      <c r="E23" s="32" t="s">
        <v>34</v>
      </c>
      <c r="F23" s="41" t="s">
        <v>47</v>
      </c>
      <c r="G23" s="34">
        <v>2000000</v>
      </c>
      <c r="H23" s="42">
        <f>+'[1]PRESUP. EJEC. 2024'!D26</f>
        <v>0</v>
      </c>
      <c r="I23" s="36">
        <f t="shared" si="1"/>
        <v>2000000</v>
      </c>
      <c r="J23" s="35">
        <v>0</v>
      </c>
      <c r="K23" s="35">
        <v>0</v>
      </c>
      <c r="L23" s="35">
        <v>0</v>
      </c>
      <c r="M23" s="35">
        <v>0</v>
      </c>
      <c r="N23" s="35"/>
      <c r="O23" s="35"/>
      <c r="P23" s="35"/>
      <c r="Q23" s="35"/>
      <c r="R23" s="35"/>
      <c r="S23" s="35"/>
      <c r="T23" s="37"/>
      <c r="U23" s="35"/>
      <c r="V23" s="38">
        <f t="shared" si="2"/>
        <v>0</v>
      </c>
      <c r="W23" s="39"/>
      <c r="X23" s="39"/>
    </row>
    <row r="24" spans="1:24" s="40" customFormat="1" ht="24" customHeight="1" x14ac:dyDescent="0.2">
      <c r="A24" s="31">
        <v>2</v>
      </c>
      <c r="B24" s="31">
        <v>1</v>
      </c>
      <c r="C24" s="31">
        <v>3</v>
      </c>
      <c r="D24" s="31">
        <v>1</v>
      </c>
      <c r="E24" s="32" t="s">
        <v>26</v>
      </c>
      <c r="F24" s="33" t="s">
        <v>48</v>
      </c>
      <c r="G24" s="34">
        <v>15000000</v>
      </c>
      <c r="H24" s="35">
        <f>+'[1]PRESUP. EJEC. 2024'!D28</f>
        <v>0</v>
      </c>
      <c r="I24" s="36">
        <f t="shared" si="1"/>
        <v>15000000</v>
      </c>
      <c r="J24" s="35">
        <v>1640000</v>
      </c>
      <c r="K24" s="35">
        <v>0</v>
      </c>
      <c r="L24" s="35">
        <v>1520000</v>
      </c>
      <c r="M24" s="35">
        <f>1400000-120000</f>
        <v>1280000</v>
      </c>
      <c r="N24" s="35"/>
      <c r="O24" s="35"/>
      <c r="P24" s="35"/>
      <c r="Q24" s="35"/>
      <c r="R24" s="35"/>
      <c r="S24" s="35"/>
      <c r="T24" s="37"/>
      <c r="U24" s="35"/>
      <c r="V24" s="38">
        <f t="shared" si="2"/>
        <v>4440000</v>
      </c>
      <c r="W24" s="39"/>
      <c r="X24" s="39"/>
    </row>
    <row r="25" spans="1:24" s="40" customFormat="1" ht="24" customHeight="1" x14ac:dyDescent="0.2">
      <c r="A25" s="31">
        <v>2</v>
      </c>
      <c r="B25" s="31">
        <v>1</v>
      </c>
      <c r="C25" s="31">
        <v>3</v>
      </c>
      <c r="D25" s="31">
        <v>2</v>
      </c>
      <c r="E25" s="32" t="s">
        <v>26</v>
      </c>
      <c r="F25" s="33" t="s">
        <v>49</v>
      </c>
      <c r="G25" s="34">
        <v>2600000</v>
      </c>
      <c r="H25" s="35">
        <f>+'[1]PRESUP. EJEC. 2024'!D30</f>
        <v>0</v>
      </c>
      <c r="I25" s="36">
        <f t="shared" si="1"/>
        <v>2600000</v>
      </c>
      <c r="J25" s="35">
        <v>292500</v>
      </c>
      <c r="K25" s="35">
        <v>292500</v>
      </c>
      <c r="L25" s="35">
        <v>0</v>
      </c>
      <c r="M25" s="35">
        <v>0</v>
      </c>
      <c r="N25" s="35"/>
      <c r="O25" s="35"/>
      <c r="P25" s="35"/>
      <c r="Q25" s="35"/>
      <c r="R25" s="35"/>
      <c r="S25" s="35"/>
      <c r="T25" s="37"/>
      <c r="U25" s="35"/>
      <c r="V25" s="38">
        <f t="shared" si="2"/>
        <v>585000</v>
      </c>
      <c r="W25" s="39"/>
      <c r="X25" s="39"/>
    </row>
    <row r="26" spans="1:24" s="40" customFormat="1" ht="24" customHeight="1" x14ac:dyDescent="0.2">
      <c r="A26" s="31">
        <v>2</v>
      </c>
      <c r="B26" s="31">
        <v>1</v>
      </c>
      <c r="C26" s="31">
        <v>4</v>
      </c>
      <c r="D26" s="31">
        <v>2</v>
      </c>
      <c r="E26" s="32" t="s">
        <v>42</v>
      </c>
      <c r="F26" s="33" t="s">
        <v>50</v>
      </c>
      <c r="G26" s="34">
        <v>200000</v>
      </c>
      <c r="H26" s="35">
        <f>+'[1]PRESUP. EJEC. 2024'!D32</f>
        <v>0</v>
      </c>
      <c r="I26" s="36">
        <f t="shared" si="1"/>
        <v>200000</v>
      </c>
      <c r="J26" s="35">
        <v>0</v>
      </c>
      <c r="K26" s="35">
        <v>0</v>
      </c>
      <c r="L26" s="35">
        <v>0</v>
      </c>
      <c r="M26" s="35">
        <v>0</v>
      </c>
      <c r="N26" s="35"/>
      <c r="O26" s="35"/>
      <c r="P26" s="35"/>
      <c r="Q26" s="35"/>
      <c r="R26" s="35"/>
      <c r="S26" s="35"/>
      <c r="T26" s="37"/>
      <c r="U26" s="35"/>
      <c r="V26" s="38">
        <f t="shared" si="2"/>
        <v>0</v>
      </c>
      <c r="W26" s="39"/>
      <c r="X26" s="39"/>
    </row>
    <row r="27" spans="1:24" s="40" customFormat="1" ht="24" customHeight="1" x14ac:dyDescent="0.2">
      <c r="A27" s="31">
        <v>2</v>
      </c>
      <c r="B27" s="31">
        <v>1</v>
      </c>
      <c r="C27" s="31">
        <v>4</v>
      </c>
      <c r="D27" s="31">
        <v>2</v>
      </c>
      <c r="E27" s="32" t="s">
        <v>51</v>
      </c>
      <c r="F27" s="33" t="s">
        <v>52</v>
      </c>
      <c r="G27" s="34">
        <v>15000000</v>
      </c>
      <c r="H27" s="35">
        <f>+'[1]PRESUP. EJEC. 2024'!D33</f>
        <v>0</v>
      </c>
      <c r="I27" s="36">
        <f t="shared" si="1"/>
        <v>15000000</v>
      </c>
      <c r="J27" s="35">
        <v>0</v>
      </c>
      <c r="K27" s="35">
        <v>0</v>
      </c>
      <c r="L27" s="35">
        <v>0</v>
      </c>
      <c r="M27" s="35">
        <v>0</v>
      </c>
      <c r="N27" s="35"/>
      <c r="O27" s="35"/>
      <c r="P27" s="35"/>
      <c r="Q27" s="35"/>
      <c r="R27" s="35"/>
      <c r="S27" s="35"/>
      <c r="T27" s="37"/>
      <c r="U27" s="35"/>
      <c r="V27" s="38">
        <f t="shared" si="2"/>
        <v>0</v>
      </c>
      <c r="W27" s="39"/>
      <c r="X27" s="39"/>
    </row>
    <row r="28" spans="1:24" s="40" customFormat="1" ht="24" customHeight="1" x14ac:dyDescent="0.2">
      <c r="A28" s="31">
        <v>2</v>
      </c>
      <c r="B28" s="31">
        <v>1</v>
      </c>
      <c r="C28" s="31">
        <v>5</v>
      </c>
      <c r="D28" s="31">
        <v>1</v>
      </c>
      <c r="E28" s="32" t="s">
        <v>26</v>
      </c>
      <c r="F28" s="33" t="s">
        <v>53</v>
      </c>
      <c r="G28" s="34">
        <v>19000000</v>
      </c>
      <c r="H28" s="35">
        <f>+'[1]PRESUP. EJEC. 2024'!D35</f>
        <v>405000</v>
      </c>
      <c r="I28" s="36">
        <f t="shared" si="1"/>
        <v>19405000</v>
      </c>
      <c r="J28" s="35">
        <v>2089952.65</v>
      </c>
      <c r="K28" s="35">
        <v>2197533.1</v>
      </c>
      <c r="L28" s="35">
        <v>2239258.06</v>
      </c>
      <c r="M28" s="35">
        <f>4143026.18</f>
        <v>4143026.18</v>
      </c>
      <c r="N28" s="35"/>
      <c r="O28" s="35"/>
      <c r="P28" s="35"/>
      <c r="Q28" s="35"/>
      <c r="R28" s="35"/>
      <c r="S28" s="35"/>
      <c r="T28" s="37"/>
      <c r="U28" s="35"/>
      <c r="V28" s="38">
        <f t="shared" si="2"/>
        <v>10669769.99</v>
      </c>
      <c r="W28" s="39"/>
      <c r="X28" s="39"/>
    </row>
    <row r="29" spans="1:24" s="40" customFormat="1" ht="24" customHeight="1" x14ac:dyDescent="0.2">
      <c r="A29" s="31">
        <v>2</v>
      </c>
      <c r="B29" s="31">
        <v>1</v>
      </c>
      <c r="C29" s="31">
        <v>5</v>
      </c>
      <c r="D29" s="31">
        <v>2</v>
      </c>
      <c r="E29" s="32" t="s">
        <v>26</v>
      </c>
      <c r="F29" s="33" t="s">
        <v>54</v>
      </c>
      <c r="G29" s="34">
        <v>19000000</v>
      </c>
      <c r="H29" s="35">
        <f>+'[1]PRESUP. EJEC. 2024'!D36</f>
        <v>405000</v>
      </c>
      <c r="I29" s="36">
        <f t="shared" si="1"/>
        <v>19405000</v>
      </c>
      <c r="J29" s="35">
        <v>2122420.75</v>
      </c>
      <c r="K29" s="35">
        <v>2230152.9</v>
      </c>
      <c r="L29" s="35">
        <v>2267356.9</v>
      </c>
      <c r="M29" s="35">
        <f>4163989.04</f>
        <v>4163989.04</v>
      </c>
      <c r="N29" s="35"/>
      <c r="O29" s="35"/>
      <c r="P29" s="35"/>
      <c r="Q29" s="35"/>
      <c r="R29" s="35"/>
      <c r="S29" s="35"/>
      <c r="T29" s="37"/>
      <c r="U29" s="35"/>
      <c r="V29" s="38">
        <f t="shared" si="2"/>
        <v>10783919.59</v>
      </c>
      <c r="W29" s="39"/>
      <c r="X29" s="39"/>
    </row>
    <row r="30" spans="1:24" s="40" customFormat="1" ht="24" customHeight="1" x14ac:dyDescent="0.2">
      <c r="A30" s="31">
        <v>2</v>
      </c>
      <c r="B30" s="31">
        <v>1</v>
      </c>
      <c r="C30" s="31">
        <v>5</v>
      </c>
      <c r="D30" s="31">
        <v>3</v>
      </c>
      <c r="E30" s="32" t="s">
        <v>26</v>
      </c>
      <c r="F30" s="33" t="s">
        <v>55</v>
      </c>
      <c r="G30" s="34">
        <v>2500000</v>
      </c>
      <c r="H30" s="35">
        <f>+'[1]PRESUP. EJEC. 2024'!D37</f>
        <v>65000</v>
      </c>
      <c r="I30" s="36">
        <f t="shared" si="1"/>
        <v>2565000</v>
      </c>
      <c r="J30" s="35">
        <v>276705.37</v>
      </c>
      <c r="K30" s="35">
        <v>293396.27</v>
      </c>
      <c r="L30" s="35">
        <v>301075.65999999997</v>
      </c>
      <c r="M30" s="35">
        <f>568952.71</f>
        <v>568952.71</v>
      </c>
      <c r="N30" s="35"/>
      <c r="O30" s="35"/>
      <c r="P30" s="35"/>
      <c r="Q30" s="35"/>
      <c r="R30" s="35"/>
      <c r="S30" s="35"/>
      <c r="T30" s="37"/>
      <c r="U30" s="35"/>
      <c r="V30" s="38">
        <f t="shared" si="2"/>
        <v>1440130.01</v>
      </c>
      <c r="W30" s="39"/>
      <c r="X30" s="39"/>
    </row>
    <row r="31" spans="1:24" s="40" customFormat="1" ht="10.5" customHeight="1" x14ac:dyDescent="0.2">
      <c r="A31" s="31"/>
      <c r="B31" s="33"/>
      <c r="C31" s="33"/>
      <c r="D31" s="33"/>
      <c r="E31" s="33"/>
      <c r="F31" s="33"/>
      <c r="G31" s="35"/>
      <c r="H31" s="35"/>
      <c r="I31" s="36"/>
      <c r="J31" s="33"/>
      <c r="K31" s="35"/>
      <c r="L31" s="35"/>
      <c r="M31" s="35"/>
      <c r="N31" s="35"/>
      <c r="O31" s="35"/>
      <c r="P31" s="35"/>
      <c r="Q31" s="35"/>
      <c r="R31" s="35"/>
      <c r="S31" s="35"/>
      <c r="T31" s="37"/>
      <c r="U31" s="35"/>
      <c r="V31" s="38"/>
      <c r="W31" s="39"/>
      <c r="X31" s="39"/>
    </row>
    <row r="32" spans="1:24" s="40" customFormat="1" ht="28.5" customHeight="1" x14ac:dyDescent="0.2">
      <c r="A32" s="6"/>
      <c r="B32" s="6"/>
      <c r="C32" s="6"/>
      <c r="D32" s="6"/>
      <c r="E32" s="6"/>
      <c r="F32" s="6" t="s">
        <v>56</v>
      </c>
      <c r="G32" s="28">
        <f t="shared" ref="G32:U32" si="3">SUM(G33:G78)</f>
        <v>106490000</v>
      </c>
      <c r="H32" s="28">
        <f t="shared" si="3"/>
        <v>49762700.960000001</v>
      </c>
      <c r="I32" s="45">
        <f t="shared" si="3"/>
        <v>156252700.96000001</v>
      </c>
      <c r="J32" s="28">
        <f t="shared" si="3"/>
        <v>5789517.2200000007</v>
      </c>
      <c r="K32" s="25">
        <f t="shared" si="3"/>
        <v>5022521.58</v>
      </c>
      <c r="L32" s="25">
        <f t="shared" si="3"/>
        <v>5098494.7</v>
      </c>
      <c r="M32" s="25">
        <f t="shared" si="3"/>
        <v>4551125.45</v>
      </c>
      <c r="N32" s="25">
        <f t="shared" si="3"/>
        <v>0</v>
      </c>
      <c r="O32" s="25">
        <f t="shared" si="3"/>
        <v>0</v>
      </c>
      <c r="P32" s="25">
        <f t="shared" si="3"/>
        <v>0</v>
      </c>
      <c r="Q32" s="25">
        <f t="shared" si="3"/>
        <v>0</v>
      </c>
      <c r="R32" s="25">
        <f t="shared" si="3"/>
        <v>0</v>
      </c>
      <c r="S32" s="25">
        <f t="shared" si="3"/>
        <v>0</v>
      </c>
      <c r="T32" s="26">
        <f t="shared" si="3"/>
        <v>0</v>
      </c>
      <c r="U32" s="25">
        <f t="shared" si="3"/>
        <v>0</v>
      </c>
      <c r="V32" s="28">
        <f>SUM(J32:U32)</f>
        <v>20461658.949999999</v>
      </c>
      <c r="W32" s="39"/>
      <c r="X32" s="39"/>
    </row>
    <row r="33" spans="1:24" s="40" customFormat="1" ht="23.25" customHeight="1" x14ac:dyDescent="0.2">
      <c r="A33" s="31">
        <v>2</v>
      </c>
      <c r="B33" s="31">
        <v>2</v>
      </c>
      <c r="C33" s="31">
        <v>1</v>
      </c>
      <c r="D33" s="31">
        <v>2</v>
      </c>
      <c r="E33" s="32" t="s">
        <v>26</v>
      </c>
      <c r="F33" s="33" t="s">
        <v>57</v>
      </c>
      <c r="G33" s="34">
        <v>3500000</v>
      </c>
      <c r="H33" s="35">
        <f>+'[1]PRESUP. EJEC. 2024'!D42</f>
        <v>0</v>
      </c>
      <c r="I33" s="36">
        <f t="shared" ref="I33:I78" si="4">+G33+H33</f>
        <v>3500000</v>
      </c>
      <c r="J33" s="38">
        <v>316648.44</v>
      </c>
      <c r="K33" s="35">
        <v>0</v>
      </c>
      <c r="L33" s="35">
        <v>266947.64</v>
      </c>
      <c r="M33" s="35">
        <v>543077.79</v>
      </c>
      <c r="N33" s="35"/>
      <c r="O33" s="35"/>
      <c r="P33" s="35"/>
      <c r="Q33" s="35"/>
      <c r="R33" s="35"/>
      <c r="S33" s="35"/>
      <c r="T33" s="37"/>
      <c r="U33" s="35"/>
      <c r="V33" s="38">
        <f t="shared" si="2"/>
        <v>1126673.8700000001</v>
      </c>
      <c r="W33" s="39"/>
      <c r="X33" s="39"/>
    </row>
    <row r="34" spans="1:24" s="40" customFormat="1" ht="23.25" customHeight="1" x14ac:dyDescent="0.2">
      <c r="A34" s="31">
        <v>2</v>
      </c>
      <c r="B34" s="31">
        <v>2</v>
      </c>
      <c r="C34" s="31">
        <v>1</v>
      </c>
      <c r="D34" s="31">
        <v>3</v>
      </c>
      <c r="E34" s="32" t="s">
        <v>26</v>
      </c>
      <c r="F34" s="33" t="s">
        <v>58</v>
      </c>
      <c r="G34" s="34">
        <v>400000</v>
      </c>
      <c r="H34" s="35">
        <f>+'[1]PRESUP. EJEC. 2024'!D43</f>
        <v>0</v>
      </c>
      <c r="I34" s="36">
        <f t="shared" si="4"/>
        <v>400000</v>
      </c>
      <c r="J34" s="38">
        <v>39497.35</v>
      </c>
      <c r="K34" s="35">
        <v>0</v>
      </c>
      <c r="L34" s="35">
        <v>36075.81</v>
      </c>
      <c r="M34" s="35">
        <v>75929.77</v>
      </c>
      <c r="N34" s="35"/>
      <c r="O34" s="35"/>
      <c r="P34" s="35"/>
      <c r="Q34" s="35"/>
      <c r="R34" s="35"/>
      <c r="S34" s="35"/>
      <c r="T34" s="37"/>
      <c r="U34" s="35"/>
      <c r="V34" s="38">
        <f t="shared" si="2"/>
        <v>151502.93</v>
      </c>
      <c r="W34" s="39"/>
      <c r="X34" s="39"/>
    </row>
    <row r="35" spans="1:24" s="40" customFormat="1" ht="23.25" customHeight="1" x14ac:dyDescent="0.2">
      <c r="A35" s="31">
        <v>2</v>
      </c>
      <c r="B35" s="31">
        <v>2</v>
      </c>
      <c r="C35" s="31">
        <v>1</v>
      </c>
      <c r="D35" s="31">
        <v>5</v>
      </c>
      <c r="E35" s="32" t="s">
        <v>26</v>
      </c>
      <c r="F35" s="33" t="s">
        <v>59</v>
      </c>
      <c r="G35" s="34">
        <v>2000000</v>
      </c>
      <c r="H35" s="35">
        <f>+'[1]PRESUP. EJEC. 2024'!D44</f>
        <v>0</v>
      </c>
      <c r="I35" s="36">
        <f t="shared" si="4"/>
        <v>2000000</v>
      </c>
      <c r="J35" s="38">
        <v>189350.65</v>
      </c>
      <c r="K35" s="35">
        <v>0</v>
      </c>
      <c r="L35" s="35">
        <v>189728.24</v>
      </c>
      <c r="M35" s="35">
        <v>139285.9</v>
      </c>
      <c r="N35" s="35"/>
      <c r="O35" s="35"/>
      <c r="P35" s="35"/>
      <c r="Q35" s="35"/>
      <c r="R35" s="35"/>
      <c r="S35" s="35"/>
      <c r="T35" s="37"/>
      <c r="U35" s="35"/>
      <c r="V35" s="38">
        <f t="shared" si="2"/>
        <v>518364.79000000004</v>
      </c>
      <c r="W35" s="39"/>
      <c r="X35" s="39"/>
    </row>
    <row r="36" spans="1:24" s="40" customFormat="1" ht="23.25" customHeight="1" x14ac:dyDescent="0.2">
      <c r="A36" s="31">
        <v>2</v>
      </c>
      <c r="B36" s="31">
        <v>2</v>
      </c>
      <c r="C36" s="31">
        <v>1</v>
      </c>
      <c r="D36" s="31">
        <v>6</v>
      </c>
      <c r="E36" s="32" t="s">
        <v>26</v>
      </c>
      <c r="F36" s="33" t="s">
        <v>60</v>
      </c>
      <c r="G36" s="34">
        <v>5000000</v>
      </c>
      <c r="H36" s="35">
        <f>+'[1]PRESUP. EJEC. 2024'!D45</f>
        <v>0</v>
      </c>
      <c r="I36" s="36">
        <f t="shared" si="4"/>
        <v>5000000</v>
      </c>
      <c r="J36" s="38">
        <v>508022.68</v>
      </c>
      <c r="K36" s="35">
        <v>389750.54</v>
      </c>
      <c r="L36" s="35">
        <v>0</v>
      </c>
      <c r="M36" s="35">
        <v>851705.36</v>
      </c>
      <c r="N36" s="35"/>
      <c r="O36" s="35"/>
      <c r="P36" s="35"/>
      <c r="Q36" s="35"/>
      <c r="R36" s="35"/>
      <c r="S36" s="35"/>
      <c r="T36" s="37"/>
      <c r="U36" s="35"/>
      <c r="V36" s="38">
        <f>SUM(J36:U36)</f>
        <v>1749478.58</v>
      </c>
      <c r="W36" s="39"/>
      <c r="X36" s="39"/>
    </row>
    <row r="37" spans="1:24" s="40" customFormat="1" ht="23.25" customHeight="1" x14ac:dyDescent="0.2">
      <c r="A37" s="31">
        <v>2</v>
      </c>
      <c r="B37" s="31">
        <v>2</v>
      </c>
      <c r="C37" s="31">
        <v>1</v>
      </c>
      <c r="D37" s="31">
        <v>7</v>
      </c>
      <c r="E37" s="32" t="s">
        <v>26</v>
      </c>
      <c r="F37" s="33" t="s">
        <v>61</v>
      </c>
      <c r="G37" s="34">
        <v>500000</v>
      </c>
      <c r="H37" s="35">
        <f>+'[1]PRESUP. EJEC. 2024'!D46</f>
        <v>0</v>
      </c>
      <c r="I37" s="36">
        <f t="shared" si="4"/>
        <v>500000</v>
      </c>
      <c r="J37" s="38">
        <v>8076</v>
      </c>
      <c r="K37" s="35">
        <v>0</v>
      </c>
      <c r="L37" s="35">
        <v>8076</v>
      </c>
      <c r="M37" s="35">
        <v>16152</v>
      </c>
      <c r="N37" s="35"/>
      <c r="O37" s="35"/>
      <c r="P37" s="35"/>
      <c r="Q37" s="35"/>
      <c r="R37" s="35"/>
      <c r="S37" s="35"/>
      <c r="T37" s="37"/>
      <c r="U37" s="35"/>
      <c r="V37" s="38">
        <f t="shared" si="2"/>
        <v>32304</v>
      </c>
      <c r="W37" s="39"/>
      <c r="X37" s="39"/>
    </row>
    <row r="38" spans="1:24" s="47" customFormat="1" ht="23.25" customHeight="1" x14ac:dyDescent="0.2">
      <c r="A38" s="31">
        <v>2</v>
      </c>
      <c r="B38" s="31">
        <v>2</v>
      </c>
      <c r="C38" s="31">
        <v>1</v>
      </c>
      <c r="D38" s="31">
        <v>8</v>
      </c>
      <c r="E38" s="32" t="s">
        <v>26</v>
      </c>
      <c r="F38" s="33" t="s">
        <v>62</v>
      </c>
      <c r="G38" s="34">
        <v>90000</v>
      </c>
      <c r="H38" s="35">
        <f>+'[1]PRESUP. EJEC. 2024'!D47</f>
        <v>0</v>
      </c>
      <c r="I38" s="36">
        <f t="shared" si="4"/>
        <v>90000</v>
      </c>
      <c r="J38" s="38">
        <v>7375</v>
      </c>
      <c r="K38" s="35">
        <v>7375</v>
      </c>
      <c r="L38" s="35">
        <v>0</v>
      </c>
      <c r="M38" s="35">
        <v>15616</v>
      </c>
      <c r="N38" s="35"/>
      <c r="O38" s="35"/>
      <c r="P38" s="35"/>
      <c r="Q38" s="35"/>
      <c r="R38" s="35"/>
      <c r="S38" s="35"/>
      <c r="T38" s="37"/>
      <c r="U38" s="35"/>
      <c r="V38" s="38">
        <f t="shared" si="2"/>
        <v>30366</v>
      </c>
      <c r="W38" s="46"/>
      <c r="X38" s="46"/>
    </row>
    <row r="39" spans="1:24" s="40" customFormat="1" ht="23.25" customHeight="1" x14ac:dyDescent="0.2">
      <c r="A39" s="31">
        <v>2</v>
      </c>
      <c r="B39" s="31">
        <v>2</v>
      </c>
      <c r="C39" s="31">
        <v>2</v>
      </c>
      <c r="D39" s="31">
        <v>1</v>
      </c>
      <c r="E39" s="32" t="s">
        <v>26</v>
      </c>
      <c r="F39" s="33" t="s">
        <v>63</v>
      </c>
      <c r="G39" s="34">
        <v>15000000</v>
      </c>
      <c r="H39" s="35">
        <f>+'[1]PRESUP. EJEC. 2024'!D49</f>
        <v>5000000</v>
      </c>
      <c r="I39" s="36">
        <f t="shared" si="4"/>
        <v>20000000</v>
      </c>
      <c r="J39" s="38">
        <v>2301000</v>
      </c>
      <c r="K39" s="35">
        <f>3011100-47200</f>
        <v>2963900</v>
      </c>
      <c r="L39" s="35">
        <v>2153500</v>
      </c>
      <c r="M39" s="35">
        <f>545000-449001</f>
        <v>95999</v>
      </c>
      <c r="N39" s="35"/>
      <c r="O39" s="35"/>
      <c r="P39" s="35"/>
      <c r="Q39" s="35"/>
      <c r="R39" s="35"/>
      <c r="S39" s="35"/>
      <c r="T39" s="37"/>
      <c r="U39" s="35"/>
      <c r="V39" s="38">
        <f t="shared" si="2"/>
        <v>7514399</v>
      </c>
      <c r="W39" s="39"/>
      <c r="X39" s="39"/>
    </row>
    <row r="40" spans="1:24" s="40" customFormat="1" ht="23.25" customHeight="1" x14ac:dyDescent="0.2">
      <c r="A40" s="31">
        <v>2</v>
      </c>
      <c r="B40" s="31">
        <v>2</v>
      </c>
      <c r="C40" s="31">
        <v>2</v>
      </c>
      <c r="D40" s="31">
        <v>2</v>
      </c>
      <c r="E40" s="32" t="s">
        <v>26</v>
      </c>
      <c r="F40" s="33" t="s">
        <v>64</v>
      </c>
      <c r="G40" s="34">
        <v>3700000</v>
      </c>
      <c r="H40" s="35">
        <f>+'[1]PRESUP. EJEC. 2024'!D50</f>
        <v>0</v>
      </c>
      <c r="I40" s="36">
        <f t="shared" si="4"/>
        <v>3700000</v>
      </c>
      <c r="J40" s="38">
        <v>20980.400000000001</v>
      </c>
      <c r="K40" s="35">
        <v>30906.49</v>
      </c>
      <c r="L40" s="35">
        <v>0</v>
      </c>
      <c r="M40" s="35">
        <v>0</v>
      </c>
      <c r="N40" s="35"/>
      <c r="O40" s="35"/>
      <c r="P40" s="35"/>
      <c r="Q40" s="35"/>
      <c r="R40" s="35"/>
      <c r="S40" s="35"/>
      <c r="T40" s="37"/>
      <c r="U40" s="35"/>
      <c r="V40" s="38">
        <f t="shared" si="2"/>
        <v>51886.89</v>
      </c>
      <c r="W40" s="39"/>
      <c r="X40" s="39"/>
    </row>
    <row r="41" spans="1:24" s="40" customFormat="1" ht="23.25" customHeight="1" x14ac:dyDescent="0.2">
      <c r="A41" s="31">
        <v>2</v>
      </c>
      <c r="B41" s="31">
        <v>2</v>
      </c>
      <c r="C41" s="31">
        <v>3</v>
      </c>
      <c r="D41" s="31">
        <v>1</v>
      </c>
      <c r="E41" s="32" t="s">
        <v>26</v>
      </c>
      <c r="F41" s="33" t="s">
        <v>65</v>
      </c>
      <c r="G41" s="34">
        <v>3000000</v>
      </c>
      <c r="H41" s="35">
        <f>+'[1]PRESUP. EJEC. 2024'!D52</f>
        <v>0</v>
      </c>
      <c r="I41" s="36">
        <f t="shared" si="4"/>
        <v>3000000</v>
      </c>
      <c r="J41" s="38">
        <v>77070</v>
      </c>
      <c r="K41" s="35">
        <v>124560</v>
      </c>
      <c r="L41" s="35">
        <v>1007595.96</v>
      </c>
      <c r="M41" s="35">
        <v>227033.04</v>
      </c>
      <c r="N41" s="35"/>
      <c r="O41" s="35"/>
      <c r="P41" s="35"/>
      <c r="Q41" s="35"/>
      <c r="R41" s="35"/>
      <c r="S41" s="35"/>
      <c r="T41" s="37"/>
      <c r="U41" s="35"/>
      <c r="V41" s="38">
        <f>SUM(J41:U41)</f>
        <v>1436259</v>
      </c>
      <c r="W41" s="39"/>
      <c r="X41" s="39"/>
    </row>
    <row r="42" spans="1:24" s="40" customFormat="1" ht="23.25" customHeight="1" x14ac:dyDescent="0.2">
      <c r="A42" s="31">
        <v>2</v>
      </c>
      <c r="B42" s="31">
        <v>2</v>
      </c>
      <c r="C42" s="31">
        <v>3</v>
      </c>
      <c r="D42" s="31">
        <v>1</v>
      </c>
      <c r="E42" s="32" t="s">
        <v>42</v>
      </c>
      <c r="F42" s="33" t="s">
        <v>66</v>
      </c>
      <c r="G42" s="34">
        <v>3000000</v>
      </c>
      <c r="H42" s="35">
        <f>+'[1]PRESUP. EJEC. 2024'!D53</f>
        <v>0</v>
      </c>
      <c r="I42" s="36">
        <f t="shared" si="4"/>
        <v>3000000</v>
      </c>
      <c r="J42" s="38">
        <v>0</v>
      </c>
      <c r="K42" s="35">
        <v>0</v>
      </c>
      <c r="L42" s="35">
        <v>0</v>
      </c>
      <c r="M42" s="35">
        <v>0</v>
      </c>
      <c r="N42" s="35"/>
      <c r="O42" s="35"/>
      <c r="P42" s="35"/>
      <c r="Q42" s="35"/>
      <c r="R42" s="35"/>
      <c r="S42" s="35"/>
      <c r="T42" s="37"/>
      <c r="U42" s="35"/>
      <c r="V42" s="38">
        <f>SUM(J42:U42)</f>
        <v>0</v>
      </c>
      <c r="W42" s="39"/>
      <c r="X42" s="39"/>
    </row>
    <row r="43" spans="1:24" s="40" customFormat="1" ht="23.25" customHeight="1" x14ac:dyDescent="0.2">
      <c r="A43" s="31">
        <v>2</v>
      </c>
      <c r="B43" s="31">
        <v>2</v>
      </c>
      <c r="C43" s="31">
        <v>4</v>
      </c>
      <c r="D43" s="31">
        <v>1</v>
      </c>
      <c r="E43" s="32" t="s">
        <v>26</v>
      </c>
      <c r="F43" s="33" t="s">
        <v>67</v>
      </c>
      <c r="G43" s="34">
        <v>1000000</v>
      </c>
      <c r="H43" s="35">
        <f>+'[1]PRESUP. EJEC. 2024'!D55</f>
        <v>0</v>
      </c>
      <c r="I43" s="36">
        <f t="shared" si="4"/>
        <v>1000000</v>
      </c>
      <c r="J43" s="38">
        <v>846.14</v>
      </c>
      <c r="K43" s="35">
        <v>2639.96</v>
      </c>
      <c r="L43" s="35">
        <v>56809</v>
      </c>
      <c r="M43" s="35">
        <v>0</v>
      </c>
      <c r="N43" s="35"/>
      <c r="O43" s="35"/>
      <c r="P43" s="35"/>
      <c r="Q43" s="35"/>
      <c r="R43" s="35"/>
      <c r="S43" s="35"/>
      <c r="T43" s="37"/>
      <c r="U43" s="35"/>
      <c r="V43" s="38">
        <f t="shared" si="2"/>
        <v>60295.1</v>
      </c>
      <c r="W43" s="39"/>
      <c r="X43" s="39"/>
    </row>
    <row r="44" spans="1:24" s="40" customFormat="1" ht="23.25" customHeight="1" x14ac:dyDescent="0.2">
      <c r="A44" s="31">
        <v>2</v>
      </c>
      <c r="B44" s="31">
        <v>2</v>
      </c>
      <c r="C44" s="31">
        <v>4</v>
      </c>
      <c r="D44" s="31">
        <v>2</v>
      </c>
      <c r="E44" s="32" t="s">
        <v>26</v>
      </c>
      <c r="F44" s="33" t="s">
        <v>68</v>
      </c>
      <c r="G44" s="34">
        <v>50000</v>
      </c>
      <c r="H44" s="35">
        <f>+'[1]PRESUP. EJEC. 2024'!D56</f>
        <v>0</v>
      </c>
      <c r="I44" s="36">
        <f t="shared" si="4"/>
        <v>50000</v>
      </c>
      <c r="J44" s="38">
        <v>0</v>
      </c>
      <c r="K44" s="35">
        <v>0</v>
      </c>
      <c r="L44" s="35">
        <v>0</v>
      </c>
      <c r="M44" s="35">
        <v>0</v>
      </c>
      <c r="N44" s="35"/>
      <c r="O44" s="35"/>
      <c r="P44" s="35"/>
      <c r="Q44" s="35"/>
      <c r="R44" s="35"/>
      <c r="S44" s="35"/>
      <c r="T44" s="37"/>
      <c r="U44" s="35"/>
      <c r="V44" s="38">
        <f t="shared" si="2"/>
        <v>0</v>
      </c>
      <c r="W44" s="39"/>
      <c r="X44" s="39"/>
    </row>
    <row r="45" spans="1:24" s="40" customFormat="1" ht="23.25" hidden="1" customHeight="1" x14ac:dyDescent="0.2">
      <c r="A45" s="31">
        <v>2</v>
      </c>
      <c r="B45" s="31">
        <v>2</v>
      </c>
      <c r="C45" s="31">
        <v>4</v>
      </c>
      <c r="D45" s="31">
        <v>3</v>
      </c>
      <c r="E45" s="32" t="s">
        <v>26</v>
      </c>
      <c r="F45" s="33" t="s">
        <v>69</v>
      </c>
      <c r="G45" s="34">
        <v>0</v>
      </c>
      <c r="H45" s="35">
        <v>0</v>
      </c>
      <c r="I45" s="36">
        <f t="shared" si="4"/>
        <v>0</v>
      </c>
      <c r="J45" s="38"/>
      <c r="K45" s="35"/>
      <c r="L45" s="35"/>
      <c r="M45" s="35"/>
      <c r="N45" s="35"/>
      <c r="O45" s="35"/>
      <c r="P45" s="35"/>
      <c r="Q45" s="35"/>
      <c r="R45" s="35"/>
      <c r="S45" s="35"/>
      <c r="T45" s="37"/>
      <c r="U45" s="35"/>
      <c r="V45" s="38">
        <f t="shared" si="2"/>
        <v>0</v>
      </c>
      <c r="W45" s="39"/>
      <c r="X45" s="39"/>
    </row>
    <row r="46" spans="1:24" s="40" customFormat="1" ht="23.25" customHeight="1" x14ac:dyDescent="0.2">
      <c r="A46" s="31">
        <v>2</v>
      </c>
      <c r="B46" s="31">
        <v>2</v>
      </c>
      <c r="C46" s="31">
        <v>4</v>
      </c>
      <c r="D46" s="31">
        <v>4</v>
      </c>
      <c r="E46" s="32" t="s">
        <v>26</v>
      </c>
      <c r="F46" s="33" t="s">
        <v>70</v>
      </c>
      <c r="G46" s="34">
        <v>800000</v>
      </c>
      <c r="H46" s="35">
        <f>+'[1]PRESUP. EJEC. 2024'!D58</f>
        <v>0</v>
      </c>
      <c r="I46" s="36">
        <f t="shared" si="4"/>
        <v>800000</v>
      </c>
      <c r="J46" s="38">
        <v>520</v>
      </c>
      <c r="K46" s="35">
        <v>2120</v>
      </c>
      <c r="L46" s="35">
        <v>0</v>
      </c>
      <c r="M46" s="35">
        <v>960</v>
      </c>
      <c r="N46" s="35"/>
      <c r="O46" s="35"/>
      <c r="P46" s="35"/>
      <c r="Q46" s="35"/>
      <c r="R46" s="35"/>
      <c r="S46" s="35"/>
      <c r="T46" s="37"/>
      <c r="U46" s="35"/>
      <c r="V46" s="38">
        <f t="shared" si="2"/>
        <v>3600</v>
      </c>
      <c r="W46" s="39"/>
      <c r="X46" s="39"/>
    </row>
    <row r="47" spans="1:24" s="40" customFormat="1" ht="23.25" customHeight="1" x14ac:dyDescent="0.2">
      <c r="A47" s="31">
        <v>2</v>
      </c>
      <c r="B47" s="31">
        <v>2</v>
      </c>
      <c r="C47" s="31">
        <v>5</v>
      </c>
      <c r="D47" s="31">
        <v>1</v>
      </c>
      <c r="E47" s="32" t="s">
        <v>26</v>
      </c>
      <c r="F47" s="33" t="s">
        <v>71</v>
      </c>
      <c r="G47" s="35">
        <v>200000</v>
      </c>
      <c r="H47" s="35">
        <f>+'[1]PRESUP. EJEC. 2024'!D60</f>
        <v>0</v>
      </c>
      <c r="I47" s="36">
        <f t="shared" si="4"/>
        <v>200000</v>
      </c>
      <c r="J47" s="38">
        <v>0</v>
      </c>
      <c r="K47" s="35">
        <v>0</v>
      </c>
      <c r="L47" s="35">
        <v>0</v>
      </c>
      <c r="M47" s="35">
        <v>0</v>
      </c>
      <c r="N47" s="35"/>
      <c r="O47" s="35"/>
      <c r="P47" s="35"/>
      <c r="Q47" s="35"/>
      <c r="R47" s="35"/>
      <c r="S47" s="35"/>
      <c r="T47" s="37"/>
      <c r="U47" s="35"/>
      <c r="V47" s="38">
        <f t="shared" si="2"/>
        <v>0</v>
      </c>
      <c r="W47" s="48"/>
      <c r="X47" s="48"/>
    </row>
    <row r="48" spans="1:24" s="40" customFormat="1" ht="23.25" customHeight="1" x14ac:dyDescent="0.2">
      <c r="A48" s="31">
        <v>2</v>
      </c>
      <c r="B48" s="31">
        <v>2</v>
      </c>
      <c r="C48" s="31">
        <v>5</v>
      </c>
      <c r="D48" s="31">
        <v>1</v>
      </c>
      <c r="E48" s="32" t="s">
        <v>42</v>
      </c>
      <c r="F48" s="33" t="s">
        <v>72</v>
      </c>
      <c r="G48" s="35">
        <v>15000000</v>
      </c>
      <c r="H48" s="35">
        <f>+'[1]PRESUP. EJEC. 2024'!D61</f>
        <v>0</v>
      </c>
      <c r="I48" s="36">
        <f t="shared" si="4"/>
        <v>15000000</v>
      </c>
      <c r="J48" s="38">
        <v>0</v>
      </c>
      <c r="K48" s="35">
        <v>14608.75</v>
      </c>
      <c r="L48" s="35">
        <v>0</v>
      </c>
      <c r="M48" s="35">
        <v>60635.4</v>
      </c>
      <c r="N48" s="35"/>
      <c r="O48" s="35"/>
      <c r="P48" s="35"/>
      <c r="Q48" s="35"/>
      <c r="R48" s="35"/>
      <c r="S48" s="35"/>
      <c r="T48" s="37"/>
      <c r="U48" s="35"/>
      <c r="V48" s="38">
        <f t="shared" si="2"/>
        <v>75244.149999999994</v>
      </c>
      <c r="W48" s="48"/>
      <c r="X48" s="48"/>
    </row>
    <row r="49" spans="1:24" s="40" customFormat="1" ht="24.75" hidden="1" customHeight="1" x14ac:dyDescent="0.2">
      <c r="A49" s="31">
        <v>2</v>
      </c>
      <c r="B49" s="31">
        <v>2</v>
      </c>
      <c r="C49" s="31">
        <v>5</v>
      </c>
      <c r="D49" s="31">
        <v>3</v>
      </c>
      <c r="E49" s="32" t="s">
        <v>38</v>
      </c>
      <c r="F49" s="33" t="s">
        <v>73</v>
      </c>
      <c r="G49" s="35">
        <v>0</v>
      </c>
      <c r="H49" s="35">
        <v>0</v>
      </c>
      <c r="I49" s="36">
        <f t="shared" si="4"/>
        <v>0</v>
      </c>
      <c r="J49" s="38"/>
      <c r="K49" s="35"/>
      <c r="L49" s="35"/>
      <c r="M49" s="35"/>
      <c r="N49" s="35"/>
      <c r="O49" s="35"/>
      <c r="P49" s="35"/>
      <c r="Q49" s="35"/>
      <c r="R49" s="35"/>
      <c r="S49" s="35"/>
      <c r="T49" s="37"/>
      <c r="U49" s="35"/>
      <c r="V49" s="38">
        <f t="shared" si="2"/>
        <v>0</v>
      </c>
      <c r="W49" s="39"/>
      <c r="X49" s="39"/>
    </row>
    <row r="50" spans="1:24" s="40" customFormat="1" ht="23.25" customHeight="1" x14ac:dyDescent="0.2">
      <c r="A50" s="31">
        <v>2</v>
      </c>
      <c r="B50" s="31">
        <v>2</v>
      </c>
      <c r="C50" s="31">
        <v>5</v>
      </c>
      <c r="D50" s="31">
        <v>3</v>
      </c>
      <c r="E50" s="32" t="s">
        <v>51</v>
      </c>
      <c r="F50" s="33" t="s">
        <v>74</v>
      </c>
      <c r="G50" s="35">
        <v>2000000</v>
      </c>
      <c r="H50" s="35">
        <f>+'[1]PRESUP. EJEC. 2024'!D63</f>
        <v>0</v>
      </c>
      <c r="I50" s="36">
        <f t="shared" si="4"/>
        <v>2000000</v>
      </c>
      <c r="J50" s="38">
        <v>566679.99</v>
      </c>
      <c r="K50" s="35">
        <v>0</v>
      </c>
      <c r="L50" s="35">
        <v>0</v>
      </c>
      <c r="M50" s="35">
        <v>566679.99</v>
      </c>
      <c r="N50" s="35"/>
      <c r="O50" s="35"/>
      <c r="P50" s="35"/>
      <c r="Q50" s="35"/>
      <c r="R50" s="35"/>
      <c r="S50" s="35"/>
      <c r="T50" s="37"/>
      <c r="U50" s="35"/>
      <c r="V50" s="38">
        <f t="shared" si="2"/>
        <v>1133359.98</v>
      </c>
      <c r="W50" s="39"/>
      <c r="X50" s="39"/>
    </row>
    <row r="51" spans="1:24" s="40" customFormat="1" ht="23.25" customHeight="1" x14ac:dyDescent="0.2">
      <c r="A51" s="31">
        <v>2</v>
      </c>
      <c r="B51" s="31">
        <v>2</v>
      </c>
      <c r="C51" s="31">
        <v>5</v>
      </c>
      <c r="D51" s="31">
        <v>4</v>
      </c>
      <c r="E51" s="32" t="s">
        <v>26</v>
      </c>
      <c r="F51" s="33" t="s">
        <v>75</v>
      </c>
      <c r="G51" s="35">
        <v>2000000</v>
      </c>
      <c r="H51" s="35">
        <f>+'[1]PRESUP. EJEC. 2024'!D64</f>
        <v>44762700.960000001</v>
      </c>
      <c r="I51" s="36">
        <f t="shared" si="4"/>
        <v>46762700.960000001</v>
      </c>
      <c r="J51" s="35">
        <v>28000</v>
      </c>
      <c r="K51" s="35">
        <v>0</v>
      </c>
      <c r="L51" s="35">
        <v>0</v>
      </c>
      <c r="M51" s="35">
        <v>0</v>
      </c>
      <c r="N51" s="35"/>
      <c r="O51" s="35"/>
      <c r="P51" s="35"/>
      <c r="Q51" s="35"/>
      <c r="R51" s="35"/>
      <c r="S51" s="35"/>
      <c r="T51" s="37"/>
      <c r="U51" s="35"/>
      <c r="V51" s="38">
        <f t="shared" si="2"/>
        <v>28000</v>
      </c>
      <c r="W51" s="39"/>
      <c r="X51" s="39"/>
    </row>
    <row r="52" spans="1:24" s="40" customFormat="1" ht="23.25" customHeight="1" x14ac:dyDescent="0.2">
      <c r="A52" s="31">
        <v>2</v>
      </c>
      <c r="B52" s="31">
        <v>2</v>
      </c>
      <c r="C52" s="31">
        <v>5</v>
      </c>
      <c r="D52" s="31">
        <v>8</v>
      </c>
      <c r="E52" s="32" t="s">
        <v>26</v>
      </c>
      <c r="F52" s="33" t="s">
        <v>76</v>
      </c>
      <c r="G52" s="35">
        <v>200000</v>
      </c>
      <c r="H52" s="35">
        <f>+'[1]PRESUP. EJEC. 2024'!D65</f>
        <v>0</v>
      </c>
      <c r="I52" s="36">
        <f t="shared" si="4"/>
        <v>200000</v>
      </c>
      <c r="J52" s="35">
        <v>0</v>
      </c>
      <c r="K52" s="35">
        <v>0</v>
      </c>
      <c r="L52" s="35">
        <v>0</v>
      </c>
      <c r="M52" s="35">
        <v>0</v>
      </c>
      <c r="N52" s="35"/>
      <c r="O52" s="35"/>
      <c r="P52" s="35"/>
      <c r="Q52" s="35"/>
      <c r="R52" s="35"/>
      <c r="S52" s="35"/>
      <c r="T52" s="37"/>
      <c r="U52" s="35"/>
      <c r="V52" s="38">
        <f t="shared" si="2"/>
        <v>0</v>
      </c>
      <c r="W52" s="39"/>
      <c r="X52" s="39"/>
    </row>
    <row r="53" spans="1:24" s="40" customFormat="1" ht="23.25" hidden="1" customHeight="1" x14ac:dyDescent="0.2">
      <c r="A53" s="31">
        <v>2</v>
      </c>
      <c r="B53" s="31">
        <v>2</v>
      </c>
      <c r="C53" s="31">
        <v>6</v>
      </c>
      <c r="D53" s="31">
        <v>1</v>
      </c>
      <c r="E53" s="32" t="s">
        <v>26</v>
      </c>
      <c r="F53" s="33" t="s">
        <v>77</v>
      </c>
      <c r="G53" s="35"/>
      <c r="H53" s="35"/>
      <c r="I53" s="36">
        <f t="shared" si="4"/>
        <v>0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7"/>
      <c r="U53" s="35"/>
      <c r="V53" s="38">
        <f t="shared" si="2"/>
        <v>0</v>
      </c>
      <c r="W53" s="39"/>
      <c r="X53" s="39"/>
    </row>
    <row r="54" spans="1:24" s="40" customFormat="1" ht="23.25" customHeight="1" x14ac:dyDescent="0.2">
      <c r="A54" s="31">
        <v>2</v>
      </c>
      <c r="B54" s="31">
        <v>2</v>
      </c>
      <c r="C54" s="31">
        <v>6</v>
      </c>
      <c r="D54" s="31">
        <v>2</v>
      </c>
      <c r="E54" s="32" t="s">
        <v>26</v>
      </c>
      <c r="F54" s="33" t="s">
        <v>78</v>
      </c>
      <c r="G54" s="35">
        <v>2200000</v>
      </c>
      <c r="H54" s="35">
        <f>+'[1]PRESUP. EJEC. 2024'!D67</f>
        <v>0</v>
      </c>
      <c r="I54" s="36">
        <f t="shared" si="4"/>
        <v>2200000</v>
      </c>
      <c r="J54" s="35">
        <v>0</v>
      </c>
      <c r="K54" s="35">
        <v>0</v>
      </c>
      <c r="L54" s="35">
        <v>0</v>
      </c>
      <c r="M54" s="35">
        <v>1804892.74</v>
      </c>
      <c r="N54" s="35"/>
      <c r="O54" s="35"/>
      <c r="P54" s="35"/>
      <c r="Q54" s="35"/>
      <c r="R54" s="35"/>
      <c r="S54" s="35"/>
      <c r="T54" s="37"/>
      <c r="U54" s="35"/>
      <c r="V54" s="38">
        <f t="shared" si="2"/>
        <v>1804892.74</v>
      </c>
      <c r="W54" s="48"/>
      <c r="X54" s="48"/>
    </row>
    <row r="55" spans="1:24" s="40" customFormat="1" ht="23.25" customHeight="1" x14ac:dyDescent="0.2">
      <c r="A55" s="31">
        <v>2</v>
      </c>
      <c r="B55" s="31">
        <v>2</v>
      </c>
      <c r="C55" s="31">
        <v>6</v>
      </c>
      <c r="D55" s="31">
        <v>3</v>
      </c>
      <c r="E55" s="32" t="s">
        <v>26</v>
      </c>
      <c r="F55" s="33" t="s">
        <v>79</v>
      </c>
      <c r="G55" s="35">
        <v>1300000</v>
      </c>
      <c r="H55" s="35">
        <f>+'[1]PRESUP. EJEC. 2024'!D68</f>
        <v>0</v>
      </c>
      <c r="I55" s="36">
        <f t="shared" si="4"/>
        <v>1300000</v>
      </c>
      <c r="J55" s="35">
        <v>110078.8</v>
      </c>
      <c r="K55" s="35">
        <v>0</v>
      </c>
      <c r="L55" s="35">
        <v>203252</v>
      </c>
      <c r="M55" s="35">
        <v>101626</v>
      </c>
      <c r="N55" s="35"/>
      <c r="O55" s="35"/>
      <c r="P55" s="35"/>
      <c r="Q55" s="35"/>
      <c r="R55" s="35"/>
      <c r="S55" s="35"/>
      <c r="T55" s="37"/>
      <c r="U55" s="35"/>
      <c r="V55" s="38">
        <f t="shared" si="2"/>
        <v>414956.79999999999</v>
      </c>
      <c r="W55" s="39"/>
      <c r="X55" s="39"/>
    </row>
    <row r="56" spans="1:24" s="40" customFormat="1" ht="23.25" customHeight="1" x14ac:dyDescent="0.2">
      <c r="A56" s="31">
        <v>2</v>
      </c>
      <c r="B56" s="31">
        <v>2</v>
      </c>
      <c r="C56" s="31">
        <v>7</v>
      </c>
      <c r="D56" s="31">
        <v>1</v>
      </c>
      <c r="E56" s="32" t="s">
        <v>26</v>
      </c>
      <c r="F56" s="33" t="s">
        <v>80</v>
      </c>
      <c r="G56" s="35">
        <v>500000</v>
      </c>
      <c r="H56" s="35">
        <f>+'[1]PRESUP. EJEC. 2024'!D70</f>
        <v>0</v>
      </c>
      <c r="I56" s="36">
        <f t="shared" si="4"/>
        <v>500000</v>
      </c>
      <c r="J56" s="35">
        <v>0</v>
      </c>
      <c r="K56" s="35">
        <v>0</v>
      </c>
      <c r="L56" s="35">
        <v>0</v>
      </c>
      <c r="M56" s="35">
        <v>0</v>
      </c>
      <c r="N56" s="35"/>
      <c r="O56" s="35"/>
      <c r="P56" s="35"/>
      <c r="Q56" s="35"/>
      <c r="R56" s="35"/>
      <c r="S56" s="35"/>
      <c r="T56" s="37"/>
      <c r="U56" s="35"/>
      <c r="V56" s="38">
        <f t="shared" si="2"/>
        <v>0</v>
      </c>
      <c r="W56" s="39"/>
      <c r="X56" s="39"/>
    </row>
    <row r="57" spans="1:24" s="40" customFormat="1" ht="23.25" customHeight="1" x14ac:dyDescent="0.2">
      <c r="A57" s="31">
        <v>2</v>
      </c>
      <c r="B57" s="31">
        <v>2</v>
      </c>
      <c r="C57" s="31">
        <v>7</v>
      </c>
      <c r="D57" s="31">
        <v>2</v>
      </c>
      <c r="E57" s="32" t="s">
        <v>26</v>
      </c>
      <c r="F57" s="33" t="s">
        <v>81</v>
      </c>
      <c r="G57" s="35">
        <v>200000</v>
      </c>
      <c r="H57" s="35">
        <f>+'[1]PRESUP. EJEC. 2024'!D71</f>
        <v>0</v>
      </c>
      <c r="I57" s="36">
        <f t="shared" si="4"/>
        <v>200000</v>
      </c>
      <c r="J57" s="35">
        <v>0</v>
      </c>
      <c r="K57" s="35">
        <v>0</v>
      </c>
      <c r="L57" s="35">
        <v>0</v>
      </c>
      <c r="M57" s="35">
        <v>0</v>
      </c>
      <c r="N57" s="35"/>
      <c r="O57" s="35"/>
      <c r="P57" s="35"/>
      <c r="Q57" s="35"/>
      <c r="R57" s="35"/>
      <c r="S57" s="35"/>
      <c r="T57" s="37"/>
      <c r="U57" s="35"/>
      <c r="V57" s="38">
        <f t="shared" si="2"/>
        <v>0</v>
      </c>
      <c r="W57" s="39"/>
      <c r="X57" s="39"/>
    </row>
    <row r="58" spans="1:24" s="40" customFormat="1" ht="23.25" customHeight="1" x14ac:dyDescent="0.2">
      <c r="A58" s="31">
        <v>2</v>
      </c>
      <c r="B58" s="31">
        <v>2</v>
      </c>
      <c r="C58" s="31">
        <v>7</v>
      </c>
      <c r="D58" s="31">
        <v>2</v>
      </c>
      <c r="E58" s="32" t="s">
        <v>42</v>
      </c>
      <c r="F58" s="33" t="s">
        <v>82</v>
      </c>
      <c r="G58" s="35">
        <v>500000</v>
      </c>
      <c r="H58" s="35">
        <f>+'[1]PRESUP. EJEC. 2024'!D72</f>
        <v>0</v>
      </c>
      <c r="I58" s="36">
        <f t="shared" si="4"/>
        <v>500000</v>
      </c>
      <c r="J58" s="35">
        <v>0</v>
      </c>
      <c r="K58" s="35">
        <v>0</v>
      </c>
      <c r="L58" s="35">
        <v>0</v>
      </c>
      <c r="M58" s="35">
        <v>0</v>
      </c>
      <c r="N58" s="35"/>
      <c r="O58" s="35"/>
      <c r="P58" s="35"/>
      <c r="Q58" s="35"/>
      <c r="R58" s="35"/>
      <c r="S58" s="35"/>
      <c r="T58" s="37"/>
      <c r="U58" s="35"/>
      <c r="V58" s="38">
        <f t="shared" si="2"/>
        <v>0</v>
      </c>
      <c r="W58" s="39"/>
      <c r="X58" s="39"/>
    </row>
    <row r="59" spans="1:24" s="40" customFormat="1" ht="23.25" customHeight="1" x14ac:dyDescent="0.2">
      <c r="A59" s="31">
        <v>2</v>
      </c>
      <c r="B59" s="31">
        <v>2</v>
      </c>
      <c r="C59" s="31">
        <v>7</v>
      </c>
      <c r="D59" s="31">
        <v>2</v>
      </c>
      <c r="E59" s="32" t="s">
        <v>51</v>
      </c>
      <c r="F59" s="33" t="s">
        <v>83</v>
      </c>
      <c r="G59" s="35">
        <v>50000</v>
      </c>
      <c r="H59" s="35">
        <f>+'[1]PRESUP. EJEC. 2024'!D74</f>
        <v>0</v>
      </c>
      <c r="I59" s="36">
        <f t="shared" si="4"/>
        <v>50000</v>
      </c>
      <c r="J59" s="35">
        <v>0</v>
      </c>
      <c r="K59" s="35">
        <v>0</v>
      </c>
      <c r="L59" s="35">
        <v>0</v>
      </c>
      <c r="M59" s="35">
        <v>0</v>
      </c>
      <c r="N59" s="35"/>
      <c r="O59" s="35"/>
      <c r="P59" s="35"/>
      <c r="Q59" s="35"/>
      <c r="R59" s="35"/>
      <c r="S59" s="35"/>
      <c r="T59" s="37"/>
      <c r="U59" s="35"/>
      <c r="V59" s="38">
        <f t="shared" si="2"/>
        <v>0</v>
      </c>
      <c r="W59" s="39"/>
      <c r="X59" s="39"/>
    </row>
    <row r="60" spans="1:24" s="40" customFormat="1" ht="18.75" hidden="1" customHeight="1" x14ac:dyDescent="0.2">
      <c r="A60" s="31">
        <v>2</v>
      </c>
      <c r="B60" s="31">
        <v>2</v>
      </c>
      <c r="C60" s="31">
        <v>7</v>
      </c>
      <c r="D60" s="31">
        <v>2</v>
      </c>
      <c r="E60" s="32" t="s">
        <v>28</v>
      </c>
      <c r="F60" s="33" t="s">
        <v>84</v>
      </c>
      <c r="G60" s="35"/>
      <c r="H60" s="35"/>
      <c r="I60" s="36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7"/>
      <c r="U60" s="35"/>
      <c r="V60" s="38"/>
      <c r="W60" s="39"/>
      <c r="X60" s="39"/>
    </row>
    <row r="61" spans="1:24" s="40" customFormat="1" ht="23.25" customHeight="1" x14ac:dyDescent="0.2">
      <c r="A61" s="31">
        <v>2</v>
      </c>
      <c r="B61" s="31">
        <v>2</v>
      </c>
      <c r="C61" s="31">
        <v>7</v>
      </c>
      <c r="D61" s="31">
        <v>2</v>
      </c>
      <c r="E61" s="32" t="s">
        <v>30</v>
      </c>
      <c r="F61" s="33" t="s">
        <v>85</v>
      </c>
      <c r="G61" s="35">
        <v>3500000</v>
      </c>
      <c r="H61" s="35">
        <f>+'[1]PRESUP. EJEC. 2024'!D75</f>
        <v>-300000</v>
      </c>
      <c r="I61" s="36">
        <f t="shared" si="4"/>
        <v>3200000</v>
      </c>
      <c r="J61" s="35">
        <f>56104.35+38910.38</f>
        <v>95014.73</v>
      </c>
      <c r="K61" s="35">
        <v>396656.38</v>
      </c>
      <c r="L61" s="35">
        <v>337860.85</v>
      </c>
      <c r="M61" s="35">
        <v>3595</v>
      </c>
      <c r="N61" s="35"/>
      <c r="O61" s="35"/>
      <c r="P61" s="35"/>
      <c r="Q61" s="35"/>
      <c r="R61" s="35"/>
      <c r="S61" s="35"/>
      <c r="T61" s="37"/>
      <c r="U61" s="35"/>
      <c r="V61" s="38">
        <f t="shared" si="2"/>
        <v>833126.96</v>
      </c>
      <c r="W61" s="39"/>
      <c r="X61" s="39"/>
    </row>
    <row r="62" spans="1:24" s="40" customFormat="1" ht="23.25" customHeight="1" x14ac:dyDescent="0.2">
      <c r="A62" s="31">
        <v>2</v>
      </c>
      <c r="B62" s="31">
        <v>2</v>
      </c>
      <c r="C62" s="31">
        <v>7</v>
      </c>
      <c r="D62" s="31">
        <v>2</v>
      </c>
      <c r="E62" s="32" t="s">
        <v>86</v>
      </c>
      <c r="F62" s="43" t="s">
        <v>87</v>
      </c>
      <c r="G62" s="35">
        <v>0</v>
      </c>
      <c r="H62" s="35">
        <f>+'[1]PRESUP. EJEC. 2024'!D76</f>
        <v>300000</v>
      </c>
      <c r="I62" s="36">
        <f t="shared" si="4"/>
        <v>300000</v>
      </c>
      <c r="J62" s="35">
        <v>0</v>
      </c>
      <c r="K62" s="35">
        <v>0</v>
      </c>
      <c r="L62" s="35">
        <v>0</v>
      </c>
      <c r="M62" s="35">
        <v>0</v>
      </c>
      <c r="N62" s="35"/>
      <c r="O62" s="35"/>
      <c r="P62" s="35"/>
      <c r="Q62" s="35"/>
      <c r="R62" s="35"/>
      <c r="S62" s="35"/>
      <c r="T62" s="37"/>
      <c r="U62" s="35"/>
      <c r="V62" s="38">
        <f t="shared" si="2"/>
        <v>0</v>
      </c>
      <c r="W62" s="39"/>
      <c r="X62" s="39"/>
    </row>
    <row r="63" spans="1:24" s="40" customFormat="1" ht="16.5" hidden="1" customHeight="1" x14ac:dyDescent="0.2">
      <c r="A63" s="31">
        <v>2</v>
      </c>
      <c r="B63" s="31">
        <v>2</v>
      </c>
      <c r="C63" s="31">
        <v>8</v>
      </c>
      <c r="D63" s="31">
        <v>1</v>
      </c>
      <c r="E63" s="32" t="s">
        <v>26</v>
      </c>
      <c r="F63" s="33" t="s">
        <v>88</v>
      </c>
      <c r="G63" s="44"/>
      <c r="H63" s="35"/>
      <c r="I63" s="36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7"/>
      <c r="U63" s="35"/>
      <c r="V63" s="38"/>
      <c r="W63" s="39"/>
      <c r="X63" s="39"/>
    </row>
    <row r="64" spans="1:24" s="40" customFormat="1" ht="23.25" customHeight="1" x14ac:dyDescent="0.2">
      <c r="A64" s="31">
        <v>2</v>
      </c>
      <c r="B64" s="31">
        <v>2</v>
      </c>
      <c r="C64" s="31">
        <v>8</v>
      </c>
      <c r="D64" s="31">
        <v>2</v>
      </c>
      <c r="E64" s="32" t="s">
        <v>26</v>
      </c>
      <c r="F64" s="33" t="s">
        <v>89</v>
      </c>
      <c r="G64" s="35">
        <v>4500000</v>
      </c>
      <c r="H64" s="35">
        <f>+'[1]PRESUP. EJEC. 2024'!D78</f>
        <v>0</v>
      </c>
      <c r="I64" s="36">
        <f t="shared" si="4"/>
        <v>4500000</v>
      </c>
      <c r="J64" s="35">
        <f>500690.34-45000</f>
        <v>455690.34</v>
      </c>
      <c r="K64" s="35">
        <v>924056.09</v>
      </c>
      <c r="L64" s="35">
        <f>246595.7-65000</f>
        <v>181595.7</v>
      </c>
      <c r="M64" s="35">
        <v>47937.46</v>
      </c>
      <c r="N64" s="35"/>
      <c r="O64" s="35"/>
      <c r="P64" s="35"/>
      <c r="Q64" s="35"/>
      <c r="R64" s="35"/>
      <c r="S64" s="35"/>
      <c r="T64" s="37"/>
      <c r="U64" s="35"/>
      <c r="V64" s="38">
        <f t="shared" si="2"/>
        <v>1609279.5899999999</v>
      </c>
      <c r="W64" s="48"/>
      <c r="X64" s="48"/>
    </row>
    <row r="65" spans="1:24" s="40" customFormat="1" ht="23.25" customHeight="1" x14ac:dyDescent="0.2">
      <c r="A65" s="31">
        <v>2</v>
      </c>
      <c r="B65" s="31">
        <v>2</v>
      </c>
      <c r="C65" s="31">
        <v>8</v>
      </c>
      <c r="D65" s="31">
        <v>4</v>
      </c>
      <c r="E65" s="32" t="s">
        <v>26</v>
      </c>
      <c r="F65" s="33" t="s">
        <v>90</v>
      </c>
      <c r="G65" s="35">
        <v>300000</v>
      </c>
      <c r="H65" s="35">
        <f>+'[1]PRESUP. EJEC. 2024'!D79</f>
        <v>0</v>
      </c>
      <c r="I65" s="36">
        <f t="shared" si="4"/>
        <v>300000</v>
      </c>
      <c r="J65" s="35">
        <v>0</v>
      </c>
      <c r="K65" s="35">
        <v>0</v>
      </c>
      <c r="L65" s="35">
        <v>0</v>
      </c>
      <c r="M65" s="35">
        <v>0</v>
      </c>
      <c r="N65" s="35"/>
      <c r="O65" s="35"/>
      <c r="P65" s="35"/>
      <c r="Q65" s="35"/>
      <c r="R65" s="35"/>
      <c r="S65" s="35"/>
      <c r="T65" s="37"/>
      <c r="U65" s="35"/>
      <c r="V65" s="38">
        <f t="shared" si="2"/>
        <v>0</v>
      </c>
      <c r="W65" s="48"/>
      <c r="X65" s="48"/>
    </row>
    <row r="66" spans="1:24" s="40" customFormat="1" ht="23.25" customHeight="1" x14ac:dyDescent="0.2">
      <c r="A66" s="31"/>
      <c r="B66" s="31">
        <v>2</v>
      </c>
      <c r="C66" s="31">
        <v>8</v>
      </c>
      <c r="D66" s="31">
        <v>5</v>
      </c>
      <c r="E66" s="32" t="s">
        <v>26</v>
      </c>
      <c r="F66" s="43" t="s">
        <v>91</v>
      </c>
      <c r="G66" s="35">
        <v>150000</v>
      </c>
      <c r="H66" s="35">
        <f>+'[1]PRESUP. EJEC. 2024'!D80</f>
        <v>0</v>
      </c>
      <c r="I66" s="36">
        <f t="shared" si="4"/>
        <v>150000</v>
      </c>
      <c r="J66" s="35">
        <v>0</v>
      </c>
      <c r="K66" s="35">
        <v>66866.649999999994</v>
      </c>
      <c r="L66" s="35">
        <v>0</v>
      </c>
      <c r="M66" s="35">
        <v>0</v>
      </c>
      <c r="N66" s="35"/>
      <c r="O66" s="35"/>
      <c r="P66" s="35"/>
      <c r="Q66" s="35"/>
      <c r="R66" s="35"/>
      <c r="S66" s="35"/>
      <c r="T66" s="37"/>
      <c r="U66" s="35"/>
      <c r="V66" s="38">
        <f t="shared" si="2"/>
        <v>66866.649999999994</v>
      </c>
      <c r="W66" s="48"/>
      <c r="X66" s="48"/>
    </row>
    <row r="67" spans="1:24" s="40" customFormat="1" ht="23.25" customHeight="1" x14ac:dyDescent="0.2">
      <c r="A67" s="31">
        <v>2</v>
      </c>
      <c r="B67" s="31">
        <v>2</v>
      </c>
      <c r="C67" s="31">
        <v>8</v>
      </c>
      <c r="D67" s="31">
        <v>5</v>
      </c>
      <c r="E67" s="32" t="s">
        <v>42</v>
      </c>
      <c r="F67" s="33" t="s">
        <v>92</v>
      </c>
      <c r="G67" s="35">
        <v>150000</v>
      </c>
      <c r="H67" s="35">
        <f>150000+150000-300000</f>
        <v>0</v>
      </c>
      <c r="I67" s="36">
        <f t="shared" si="4"/>
        <v>150000</v>
      </c>
      <c r="J67" s="35">
        <v>0</v>
      </c>
      <c r="K67" s="35">
        <v>0</v>
      </c>
      <c r="L67" s="35">
        <v>0</v>
      </c>
      <c r="M67" s="35">
        <v>0</v>
      </c>
      <c r="N67" s="35"/>
      <c r="O67" s="35"/>
      <c r="P67" s="35"/>
      <c r="Q67" s="35"/>
      <c r="R67" s="35"/>
      <c r="S67" s="35"/>
      <c r="T67" s="37"/>
      <c r="U67" s="35"/>
      <c r="V67" s="38">
        <f t="shared" si="2"/>
        <v>0</v>
      </c>
      <c r="W67" s="48"/>
      <c r="X67" s="48"/>
    </row>
    <row r="68" spans="1:24" s="40" customFormat="1" ht="23.25" hidden="1" customHeight="1" x14ac:dyDescent="0.2">
      <c r="A68" s="31">
        <v>2</v>
      </c>
      <c r="B68" s="31">
        <v>2</v>
      </c>
      <c r="C68" s="31">
        <v>8</v>
      </c>
      <c r="D68" s="31">
        <v>5</v>
      </c>
      <c r="E68" s="32" t="s">
        <v>38</v>
      </c>
      <c r="F68" s="33" t="s">
        <v>93</v>
      </c>
      <c r="G68" s="35">
        <v>0</v>
      </c>
      <c r="H68" s="35">
        <v>0</v>
      </c>
      <c r="I68" s="36">
        <f t="shared" si="4"/>
        <v>0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7"/>
      <c r="U68" s="35"/>
      <c r="V68" s="38">
        <f t="shared" si="2"/>
        <v>0</v>
      </c>
      <c r="W68" s="39"/>
      <c r="X68" s="39"/>
    </row>
    <row r="69" spans="1:24" s="40" customFormat="1" ht="23.25" customHeight="1" x14ac:dyDescent="0.2">
      <c r="A69" s="31">
        <v>2</v>
      </c>
      <c r="B69" s="31">
        <v>2</v>
      </c>
      <c r="C69" s="31">
        <v>8</v>
      </c>
      <c r="D69" s="31">
        <v>6</v>
      </c>
      <c r="E69" s="32" t="s">
        <v>26</v>
      </c>
      <c r="F69" s="33" t="s">
        <v>94</v>
      </c>
      <c r="G69" s="35">
        <v>7000000</v>
      </c>
      <c r="H69" s="35">
        <f>+'[1]PRESUP. EJEC. 2024'!D84</f>
        <v>0</v>
      </c>
      <c r="I69" s="36">
        <f t="shared" si="4"/>
        <v>7000000</v>
      </c>
      <c r="J69" s="35">
        <v>1049666.7</v>
      </c>
      <c r="K69" s="35">
        <v>99081.72</v>
      </c>
      <c r="L69" s="35">
        <v>657053.5</v>
      </c>
      <c r="M69" s="35">
        <v>0</v>
      </c>
      <c r="N69" s="35"/>
      <c r="O69" s="35"/>
      <c r="P69" s="35"/>
      <c r="Q69" s="35"/>
      <c r="R69" s="35"/>
      <c r="S69" s="35"/>
      <c r="T69" s="37"/>
      <c r="U69" s="35"/>
      <c r="V69" s="38">
        <f t="shared" si="2"/>
        <v>1805801.92</v>
      </c>
      <c r="W69" s="39"/>
      <c r="X69" s="39"/>
    </row>
    <row r="70" spans="1:24" s="40" customFormat="1" ht="23.25" customHeight="1" x14ac:dyDescent="0.2">
      <c r="A70" s="31">
        <v>2</v>
      </c>
      <c r="B70" s="31">
        <v>2</v>
      </c>
      <c r="C70" s="31">
        <v>8</v>
      </c>
      <c r="D70" s="31">
        <v>6</v>
      </c>
      <c r="E70" s="32" t="s">
        <v>42</v>
      </c>
      <c r="F70" s="33" t="s">
        <v>95</v>
      </c>
      <c r="G70" s="35">
        <v>1250000</v>
      </c>
      <c r="H70" s="35">
        <f>+'[1]PRESUP. EJEC. 2024'!D85</f>
        <v>0</v>
      </c>
      <c r="I70" s="36">
        <f t="shared" si="4"/>
        <v>1250000</v>
      </c>
      <c r="J70" s="35">
        <v>0</v>
      </c>
      <c r="K70" s="35">
        <v>0</v>
      </c>
      <c r="L70" s="35">
        <v>0</v>
      </c>
      <c r="M70" s="35">
        <v>0</v>
      </c>
      <c r="N70" s="35"/>
      <c r="O70" s="35"/>
      <c r="P70" s="35"/>
      <c r="Q70" s="35"/>
      <c r="R70" s="35"/>
      <c r="S70" s="35"/>
      <c r="T70" s="37"/>
      <c r="U70" s="35"/>
      <c r="V70" s="38">
        <f t="shared" si="2"/>
        <v>0</v>
      </c>
      <c r="W70" s="39"/>
      <c r="X70" s="39"/>
    </row>
    <row r="71" spans="1:24" s="40" customFormat="1" ht="23.25" customHeight="1" x14ac:dyDescent="0.2">
      <c r="A71" s="31">
        <v>2</v>
      </c>
      <c r="B71" s="31">
        <v>2</v>
      </c>
      <c r="C71" s="31">
        <v>8</v>
      </c>
      <c r="D71" s="31">
        <v>6</v>
      </c>
      <c r="E71" s="32" t="s">
        <v>38</v>
      </c>
      <c r="F71" s="33" t="s">
        <v>96</v>
      </c>
      <c r="G71" s="35">
        <v>200000</v>
      </c>
      <c r="H71" s="35">
        <f>+'[1]PRESUP. EJEC. 2024'!D86</f>
        <v>0</v>
      </c>
      <c r="I71" s="36">
        <f t="shared" si="4"/>
        <v>200000</v>
      </c>
      <c r="J71" s="35">
        <v>0</v>
      </c>
      <c r="K71" s="35">
        <v>0</v>
      </c>
      <c r="L71" s="35">
        <v>0</v>
      </c>
      <c r="M71" s="35">
        <v>0</v>
      </c>
      <c r="N71" s="35"/>
      <c r="O71" s="35"/>
      <c r="P71" s="35"/>
      <c r="Q71" s="35"/>
      <c r="R71" s="35"/>
      <c r="S71" s="35"/>
      <c r="T71" s="37"/>
      <c r="U71" s="35"/>
      <c r="V71" s="38">
        <f t="shared" si="2"/>
        <v>0</v>
      </c>
      <c r="W71" s="39"/>
      <c r="X71" s="39"/>
    </row>
    <row r="72" spans="1:24" s="40" customFormat="1" ht="23.25" customHeight="1" x14ac:dyDescent="0.2">
      <c r="A72" s="31">
        <v>2</v>
      </c>
      <c r="B72" s="31">
        <v>2</v>
      </c>
      <c r="C72" s="31">
        <v>8</v>
      </c>
      <c r="D72" s="31">
        <v>6</v>
      </c>
      <c r="E72" s="32" t="s">
        <v>51</v>
      </c>
      <c r="F72" s="33" t="s">
        <v>97</v>
      </c>
      <c r="G72" s="35">
        <v>1500000</v>
      </c>
      <c r="H72" s="35">
        <f>+'[1]PRESUP. EJEC. 2024'!D87</f>
        <v>0</v>
      </c>
      <c r="I72" s="36">
        <f t="shared" si="4"/>
        <v>1500000</v>
      </c>
      <c r="J72" s="35">
        <v>0</v>
      </c>
      <c r="K72" s="35">
        <v>0</v>
      </c>
      <c r="L72" s="35">
        <v>0</v>
      </c>
      <c r="M72" s="35">
        <v>0</v>
      </c>
      <c r="N72" s="35"/>
      <c r="O72" s="35"/>
      <c r="P72" s="35"/>
      <c r="Q72" s="35"/>
      <c r="R72" s="35"/>
      <c r="S72" s="35"/>
      <c r="T72" s="37"/>
      <c r="U72" s="35"/>
      <c r="V72" s="38">
        <f t="shared" si="2"/>
        <v>0</v>
      </c>
      <c r="W72" s="39"/>
      <c r="X72" s="39"/>
    </row>
    <row r="73" spans="1:24" s="40" customFormat="1" ht="23.25" customHeight="1" x14ac:dyDescent="0.2">
      <c r="A73" s="31">
        <v>2</v>
      </c>
      <c r="B73" s="31">
        <v>2</v>
      </c>
      <c r="C73" s="31">
        <v>8</v>
      </c>
      <c r="D73" s="31">
        <v>7</v>
      </c>
      <c r="E73" s="32" t="s">
        <v>26</v>
      </c>
      <c r="F73" s="43" t="s">
        <v>98</v>
      </c>
      <c r="G73" s="35">
        <v>10000000</v>
      </c>
      <c r="H73" s="35">
        <f>+'[1]PRESUP. EJEC. 2024'!D89</f>
        <v>0</v>
      </c>
      <c r="I73" s="36">
        <f t="shared" si="4"/>
        <v>10000000</v>
      </c>
      <c r="J73" s="35">
        <v>0</v>
      </c>
      <c r="K73" s="35">
        <v>0</v>
      </c>
      <c r="L73" s="35">
        <v>0</v>
      </c>
      <c r="M73" s="35">
        <v>0</v>
      </c>
      <c r="N73" s="35"/>
      <c r="O73" s="35"/>
      <c r="P73" s="35"/>
      <c r="Q73" s="35"/>
      <c r="R73" s="35"/>
      <c r="S73" s="35"/>
      <c r="T73" s="37"/>
      <c r="U73" s="35"/>
      <c r="V73" s="38">
        <f t="shared" si="2"/>
        <v>0</v>
      </c>
      <c r="W73" s="39"/>
      <c r="X73" s="39"/>
    </row>
    <row r="74" spans="1:24" s="40" customFormat="1" ht="23.25" customHeight="1" x14ac:dyDescent="0.2">
      <c r="A74" s="31">
        <v>2</v>
      </c>
      <c r="B74" s="31">
        <v>2</v>
      </c>
      <c r="C74" s="31">
        <v>8</v>
      </c>
      <c r="D74" s="31">
        <v>7</v>
      </c>
      <c r="E74" s="32" t="s">
        <v>51</v>
      </c>
      <c r="F74" s="33" t="s">
        <v>99</v>
      </c>
      <c r="G74" s="35">
        <v>10000000</v>
      </c>
      <c r="H74" s="35">
        <f>+'[1]PRESUP. EJEC. 2024'!D90</f>
        <v>0</v>
      </c>
      <c r="I74" s="36">
        <f t="shared" si="4"/>
        <v>10000000</v>
      </c>
      <c r="J74" s="35">
        <v>15000</v>
      </c>
      <c r="K74" s="35">
        <v>0</v>
      </c>
      <c r="L74" s="35">
        <v>0</v>
      </c>
      <c r="M74" s="35">
        <v>0</v>
      </c>
      <c r="N74" s="35"/>
      <c r="O74" s="35"/>
      <c r="P74" s="35"/>
      <c r="Q74" s="35"/>
      <c r="R74" s="35"/>
      <c r="S74" s="35"/>
      <c r="T74" s="37"/>
      <c r="U74" s="35"/>
      <c r="V74" s="38">
        <f t="shared" si="2"/>
        <v>15000</v>
      </c>
      <c r="W74" s="39"/>
      <c r="X74" s="39"/>
    </row>
    <row r="75" spans="1:24" s="40" customFormat="1" ht="23.25" customHeight="1" x14ac:dyDescent="0.2">
      <c r="A75" s="31">
        <v>2</v>
      </c>
      <c r="B75" s="31">
        <v>2</v>
      </c>
      <c r="C75" s="31">
        <v>8</v>
      </c>
      <c r="D75" s="31">
        <v>7</v>
      </c>
      <c r="E75" s="32" t="s">
        <v>28</v>
      </c>
      <c r="F75" s="33" t="s">
        <v>100</v>
      </c>
      <c r="G75" s="35">
        <v>300000</v>
      </c>
      <c r="H75" s="35">
        <f>+'[1]PRESUP. EJEC. 2024'!D91</f>
        <v>0</v>
      </c>
      <c r="I75" s="36">
        <f t="shared" si="4"/>
        <v>300000</v>
      </c>
      <c r="J75" s="35">
        <v>0</v>
      </c>
      <c r="K75" s="35">
        <v>0</v>
      </c>
      <c r="L75" s="35">
        <v>0</v>
      </c>
      <c r="M75" s="35">
        <v>0</v>
      </c>
      <c r="N75" s="35"/>
      <c r="O75" s="35"/>
      <c r="P75" s="35"/>
      <c r="Q75" s="35"/>
      <c r="R75" s="35"/>
      <c r="S75" s="35"/>
      <c r="T75" s="37"/>
      <c r="U75" s="35"/>
      <c r="V75" s="38">
        <f t="shared" si="2"/>
        <v>0</v>
      </c>
      <c r="W75" s="39"/>
      <c r="X75" s="39"/>
    </row>
    <row r="76" spans="1:24" s="40" customFormat="1" ht="23.25" customHeight="1" x14ac:dyDescent="0.2">
      <c r="A76" s="31">
        <v>2</v>
      </c>
      <c r="B76" s="31">
        <v>2</v>
      </c>
      <c r="C76" s="31">
        <v>8</v>
      </c>
      <c r="D76" s="31">
        <v>7</v>
      </c>
      <c r="E76" s="32" t="s">
        <v>30</v>
      </c>
      <c r="F76" s="33" t="s">
        <v>101</v>
      </c>
      <c r="G76" s="35">
        <v>5000000</v>
      </c>
      <c r="H76" s="35">
        <f>+'[1]PRESUP. EJEC. 2024'!D92</f>
        <v>0</v>
      </c>
      <c r="I76" s="36">
        <f t="shared" si="4"/>
        <v>5000000</v>
      </c>
      <c r="J76" s="35">
        <v>0</v>
      </c>
      <c r="K76" s="35">
        <v>0</v>
      </c>
      <c r="L76" s="35">
        <v>0</v>
      </c>
      <c r="M76" s="35">
        <v>0</v>
      </c>
      <c r="N76" s="35"/>
      <c r="O76" s="35"/>
      <c r="P76" s="35"/>
      <c r="Q76" s="35"/>
      <c r="R76" s="35"/>
      <c r="S76" s="35"/>
      <c r="T76" s="37"/>
      <c r="U76" s="35"/>
      <c r="V76" s="38">
        <f t="shared" si="2"/>
        <v>0</v>
      </c>
      <c r="W76" s="39"/>
      <c r="X76" s="39"/>
    </row>
    <row r="77" spans="1:24" s="40" customFormat="1" ht="23.25" customHeight="1" x14ac:dyDescent="0.2">
      <c r="A77" s="31">
        <v>2</v>
      </c>
      <c r="B77" s="31">
        <v>2</v>
      </c>
      <c r="C77" s="31">
        <v>8</v>
      </c>
      <c r="D77" s="31">
        <v>8</v>
      </c>
      <c r="E77" s="32" t="s">
        <v>26</v>
      </c>
      <c r="F77" s="33" t="s">
        <v>102</v>
      </c>
      <c r="G77" s="35">
        <v>200000</v>
      </c>
      <c r="H77" s="35">
        <f>+'[1]PRESUP. EJEC. 2024'!D93</f>
        <v>0</v>
      </c>
      <c r="I77" s="49">
        <f t="shared" si="4"/>
        <v>200000</v>
      </c>
      <c r="J77" s="35">
        <v>0</v>
      </c>
      <c r="K77" s="35">
        <v>0</v>
      </c>
      <c r="L77" s="35">
        <v>0</v>
      </c>
      <c r="M77" s="35">
        <v>0</v>
      </c>
      <c r="N77" s="35"/>
      <c r="O77" s="35"/>
      <c r="P77" s="35"/>
      <c r="Q77" s="35"/>
      <c r="R77" s="35"/>
      <c r="S77" s="35"/>
      <c r="T77" s="37"/>
      <c r="U77" s="35"/>
      <c r="V77" s="38">
        <f t="shared" si="2"/>
        <v>0</v>
      </c>
      <c r="W77" s="39"/>
      <c r="X77" s="39"/>
    </row>
    <row r="78" spans="1:24" s="40" customFormat="1" ht="23.25" customHeight="1" x14ac:dyDescent="0.2">
      <c r="A78" s="31">
        <v>2</v>
      </c>
      <c r="B78" s="31">
        <v>2</v>
      </c>
      <c r="C78" s="31">
        <v>8</v>
      </c>
      <c r="D78" s="31">
        <v>9</v>
      </c>
      <c r="E78" s="32" t="s">
        <v>103</v>
      </c>
      <c r="F78" s="33" t="s">
        <v>104</v>
      </c>
      <c r="G78" s="35">
        <v>250000</v>
      </c>
      <c r="H78" s="35">
        <f>+'[1]PRESUP. EJEC. 2024'!D94</f>
        <v>0</v>
      </c>
      <c r="I78" s="36">
        <f t="shared" si="4"/>
        <v>250000</v>
      </c>
      <c r="J78" s="35">
        <v>0</v>
      </c>
      <c r="K78" s="35">
        <v>0</v>
      </c>
      <c r="L78" s="35">
        <v>0</v>
      </c>
      <c r="M78" s="35">
        <v>0</v>
      </c>
      <c r="N78" s="35"/>
      <c r="O78" s="35"/>
      <c r="P78" s="35"/>
      <c r="Q78" s="35"/>
      <c r="R78" s="35"/>
      <c r="S78" s="35"/>
      <c r="T78" s="37"/>
      <c r="U78" s="35"/>
      <c r="V78" s="38">
        <f t="shared" si="2"/>
        <v>0</v>
      </c>
      <c r="W78" s="39"/>
      <c r="X78" s="39"/>
    </row>
    <row r="79" spans="1:24" s="40" customFormat="1" ht="14.25" customHeight="1" x14ac:dyDescent="0.2">
      <c r="A79" s="31"/>
      <c r="B79" s="31"/>
      <c r="C79" s="31"/>
      <c r="D79" s="31"/>
      <c r="E79" s="32"/>
      <c r="F79" s="33"/>
      <c r="G79" s="44"/>
      <c r="H79" s="35"/>
      <c r="I79" s="36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7"/>
      <c r="U79" s="35"/>
      <c r="V79" s="38"/>
      <c r="W79" s="39"/>
      <c r="X79" s="39"/>
    </row>
    <row r="80" spans="1:24" s="40" customFormat="1" ht="28.5" customHeight="1" x14ac:dyDescent="0.2">
      <c r="A80" s="31"/>
      <c r="B80" s="31"/>
      <c r="C80" s="31"/>
      <c r="D80" s="31"/>
      <c r="E80" s="32"/>
      <c r="F80" s="6" t="s">
        <v>105</v>
      </c>
      <c r="G80" s="50">
        <f t="shared" ref="G80:U80" si="5">SUM(G81:G113)</f>
        <v>24975000</v>
      </c>
      <c r="H80" s="51">
        <f>SUM(H81:H113)</f>
        <v>5300000</v>
      </c>
      <c r="I80" s="52">
        <f>SUM(I81:I113)</f>
        <v>30275000</v>
      </c>
      <c r="J80" s="51">
        <f t="shared" si="5"/>
        <v>1110163.26</v>
      </c>
      <c r="K80" s="51">
        <f t="shared" si="5"/>
        <v>2637479.19</v>
      </c>
      <c r="L80" s="51">
        <f t="shared" si="5"/>
        <v>1856732.5</v>
      </c>
      <c r="M80" s="51">
        <f t="shared" si="5"/>
        <v>624041.77</v>
      </c>
      <c r="N80" s="51">
        <f t="shared" si="5"/>
        <v>0</v>
      </c>
      <c r="O80" s="51">
        <f t="shared" si="5"/>
        <v>0</v>
      </c>
      <c r="P80" s="51">
        <f t="shared" si="5"/>
        <v>0</v>
      </c>
      <c r="Q80" s="51">
        <f t="shared" si="5"/>
        <v>0</v>
      </c>
      <c r="R80" s="51">
        <f t="shared" si="5"/>
        <v>0</v>
      </c>
      <c r="S80" s="51">
        <f t="shared" si="5"/>
        <v>0</v>
      </c>
      <c r="T80" s="53">
        <f t="shared" si="5"/>
        <v>0</v>
      </c>
      <c r="U80" s="51">
        <f t="shared" si="5"/>
        <v>0</v>
      </c>
      <c r="V80" s="28">
        <f>SUM(J80:U80)</f>
        <v>6228416.7200000007</v>
      </c>
      <c r="W80" s="39"/>
      <c r="X80" s="39"/>
    </row>
    <row r="81" spans="1:24" s="40" customFormat="1" ht="23.25" customHeight="1" x14ac:dyDescent="0.2">
      <c r="A81" s="31">
        <v>2</v>
      </c>
      <c r="B81" s="31">
        <v>3</v>
      </c>
      <c r="C81" s="31">
        <v>1</v>
      </c>
      <c r="D81" s="31">
        <v>1</v>
      </c>
      <c r="E81" s="32" t="s">
        <v>26</v>
      </c>
      <c r="F81" s="33" t="s">
        <v>106</v>
      </c>
      <c r="G81" s="35">
        <v>900000</v>
      </c>
      <c r="H81" s="35">
        <f>+'[1]PRESUP. EJEC. 2024'!D97</f>
        <v>0</v>
      </c>
      <c r="I81" s="36">
        <f t="shared" ref="I81:I113" si="6">+G81+H81</f>
        <v>900000</v>
      </c>
      <c r="J81" s="35">
        <v>71385.279999999999</v>
      </c>
      <c r="K81" s="35">
        <v>63821.31</v>
      </c>
      <c r="L81" s="35">
        <v>98625</v>
      </c>
      <c r="M81" s="35">
        <v>128962.62</v>
      </c>
      <c r="N81" s="35"/>
      <c r="O81" s="35"/>
      <c r="P81" s="35"/>
      <c r="Q81" s="35"/>
      <c r="R81" s="35"/>
      <c r="S81" s="35"/>
      <c r="T81" s="37"/>
      <c r="U81" s="35"/>
      <c r="V81" s="38">
        <f t="shared" ref="V81:V157" si="7">SUM(J81:U81)</f>
        <v>362794.20999999996</v>
      </c>
      <c r="W81" s="39"/>
      <c r="X81" s="39"/>
    </row>
    <row r="82" spans="1:24" s="40" customFormat="1" ht="23.25" hidden="1" customHeight="1" x14ac:dyDescent="0.2">
      <c r="A82" s="31">
        <v>2</v>
      </c>
      <c r="B82" s="31">
        <v>3</v>
      </c>
      <c r="C82" s="31">
        <v>1</v>
      </c>
      <c r="D82" s="31">
        <v>3</v>
      </c>
      <c r="E82" s="32" t="s">
        <v>26</v>
      </c>
      <c r="F82" s="33" t="s">
        <v>107</v>
      </c>
      <c r="G82" s="35">
        <v>0</v>
      </c>
      <c r="H82" s="35">
        <f>+'[1]PRESUP. EJEC. 2024'!D99</f>
        <v>0</v>
      </c>
      <c r="I82" s="36">
        <f t="shared" si="6"/>
        <v>0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7"/>
      <c r="U82" s="35"/>
      <c r="V82" s="38">
        <f t="shared" si="7"/>
        <v>0</v>
      </c>
      <c r="W82" s="39"/>
      <c r="X82" s="39"/>
    </row>
    <row r="83" spans="1:24" s="40" customFormat="1" ht="23.25" hidden="1" customHeight="1" x14ac:dyDescent="0.2">
      <c r="A83" s="31">
        <v>2</v>
      </c>
      <c r="B83" s="31">
        <v>3</v>
      </c>
      <c r="C83" s="31">
        <v>1</v>
      </c>
      <c r="D83" s="31">
        <v>3</v>
      </c>
      <c r="E83" s="32" t="s">
        <v>42</v>
      </c>
      <c r="F83" s="33" t="s">
        <v>108</v>
      </c>
      <c r="G83" s="35">
        <v>0</v>
      </c>
      <c r="H83" s="35">
        <v>0</v>
      </c>
      <c r="I83" s="36">
        <f t="shared" si="6"/>
        <v>0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7"/>
      <c r="U83" s="35"/>
      <c r="V83" s="38">
        <f t="shared" si="7"/>
        <v>0</v>
      </c>
      <c r="W83" s="39"/>
      <c r="X83" s="39"/>
    </row>
    <row r="84" spans="1:24" s="40" customFormat="1" ht="23.25" customHeight="1" x14ac:dyDescent="0.2">
      <c r="A84" s="31">
        <v>2</v>
      </c>
      <c r="B84" s="31">
        <v>3</v>
      </c>
      <c r="C84" s="31">
        <v>1</v>
      </c>
      <c r="D84" s="31">
        <v>3</v>
      </c>
      <c r="E84" s="32" t="s">
        <v>38</v>
      </c>
      <c r="F84" s="33" t="s">
        <v>109</v>
      </c>
      <c r="G84" s="35">
        <v>250000</v>
      </c>
      <c r="H84" s="35">
        <f>+'[1]PRESUP. EJEC. 2024'!D101</f>
        <v>0</v>
      </c>
      <c r="I84" s="36">
        <f t="shared" si="6"/>
        <v>250000</v>
      </c>
      <c r="J84" s="35">
        <v>0</v>
      </c>
      <c r="K84" s="35">
        <v>0</v>
      </c>
      <c r="L84" s="35">
        <v>0</v>
      </c>
      <c r="M84" s="35">
        <v>0</v>
      </c>
      <c r="N84" s="35"/>
      <c r="O84" s="35"/>
      <c r="P84" s="35"/>
      <c r="Q84" s="35"/>
      <c r="R84" s="35"/>
      <c r="S84" s="35"/>
      <c r="T84" s="37"/>
      <c r="U84" s="35"/>
      <c r="V84" s="38">
        <f t="shared" si="7"/>
        <v>0</v>
      </c>
      <c r="W84" s="39"/>
      <c r="X84" s="39"/>
    </row>
    <row r="85" spans="1:24" s="40" customFormat="1" ht="23.25" hidden="1" customHeight="1" x14ac:dyDescent="0.2">
      <c r="A85" s="31">
        <v>2</v>
      </c>
      <c r="B85" s="31">
        <v>3</v>
      </c>
      <c r="C85" s="31">
        <v>2</v>
      </c>
      <c r="D85" s="31">
        <v>1</v>
      </c>
      <c r="E85" s="32" t="s">
        <v>26</v>
      </c>
      <c r="F85" s="33" t="s">
        <v>110</v>
      </c>
      <c r="G85" s="35">
        <v>0</v>
      </c>
      <c r="H85" s="35">
        <f>+'[1]PRESUP. EJEC. 2024'!D103</f>
        <v>0</v>
      </c>
      <c r="I85" s="36">
        <f t="shared" si="6"/>
        <v>0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7"/>
      <c r="U85" s="35"/>
      <c r="V85" s="38">
        <f t="shared" si="7"/>
        <v>0</v>
      </c>
      <c r="W85" s="39"/>
      <c r="X85" s="39"/>
    </row>
    <row r="86" spans="1:24" s="40" customFormat="1" ht="23.25" customHeight="1" x14ac:dyDescent="0.2">
      <c r="A86" s="31">
        <v>2</v>
      </c>
      <c r="B86" s="31">
        <v>3</v>
      </c>
      <c r="C86" s="31">
        <v>2</v>
      </c>
      <c r="D86" s="31">
        <v>2</v>
      </c>
      <c r="E86" s="32" t="s">
        <v>26</v>
      </c>
      <c r="F86" s="33" t="s">
        <v>111</v>
      </c>
      <c r="G86" s="35">
        <v>1000000</v>
      </c>
      <c r="H86" s="35">
        <f>+'[1]PRESUP. EJEC. 2024'!D104</f>
        <v>0</v>
      </c>
      <c r="I86" s="36">
        <f t="shared" si="6"/>
        <v>1000000</v>
      </c>
      <c r="J86" s="35">
        <v>0</v>
      </c>
      <c r="K86" s="35">
        <v>42008</v>
      </c>
      <c r="L86" s="35">
        <v>0</v>
      </c>
      <c r="M86" s="35">
        <v>49950</v>
      </c>
      <c r="N86" s="35"/>
      <c r="O86" s="35"/>
      <c r="P86" s="35"/>
      <c r="Q86" s="35"/>
      <c r="R86" s="35"/>
      <c r="S86" s="35"/>
      <c r="T86" s="37"/>
      <c r="U86" s="35"/>
      <c r="V86" s="38">
        <f t="shared" si="7"/>
        <v>91958</v>
      </c>
      <c r="W86" s="39"/>
      <c r="X86" s="39"/>
    </row>
    <row r="87" spans="1:24" s="40" customFormat="1" ht="23.25" customHeight="1" x14ac:dyDescent="0.2">
      <c r="A87" s="31">
        <v>2</v>
      </c>
      <c r="B87" s="31">
        <v>3</v>
      </c>
      <c r="C87" s="31">
        <v>2</v>
      </c>
      <c r="D87" s="31">
        <v>3</v>
      </c>
      <c r="E87" s="32" t="s">
        <v>26</v>
      </c>
      <c r="F87" s="33" t="s">
        <v>112</v>
      </c>
      <c r="G87" s="35">
        <v>1000000</v>
      </c>
      <c r="H87" s="35">
        <f>+'[1]PRESUP. EJEC. 2024'!D105</f>
        <v>0</v>
      </c>
      <c r="I87" s="36">
        <f t="shared" si="6"/>
        <v>1000000</v>
      </c>
      <c r="J87" s="35">
        <v>0</v>
      </c>
      <c r="K87" s="35">
        <v>0</v>
      </c>
      <c r="L87" s="35">
        <v>0</v>
      </c>
      <c r="M87" s="35">
        <v>0</v>
      </c>
      <c r="N87" s="35"/>
      <c r="O87" s="35"/>
      <c r="P87" s="35"/>
      <c r="Q87" s="35"/>
      <c r="R87" s="35"/>
      <c r="S87" s="35"/>
      <c r="T87" s="37"/>
      <c r="U87" s="35"/>
      <c r="V87" s="38">
        <f>SUM(J87:U87)</f>
        <v>0</v>
      </c>
      <c r="W87" s="39"/>
      <c r="X87" s="39"/>
    </row>
    <row r="88" spans="1:24" s="40" customFormat="1" ht="23.25" customHeight="1" x14ac:dyDescent="0.2">
      <c r="A88" s="31">
        <v>2</v>
      </c>
      <c r="B88" s="31">
        <v>3</v>
      </c>
      <c r="C88" s="31">
        <v>3</v>
      </c>
      <c r="D88" s="31">
        <v>1</v>
      </c>
      <c r="E88" s="32" t="s">
        <v>26</v>
      </c>
      <c r="F88" s="33" t="s">
        <v>113</v>
      </c>
      <c r="G88" s="35">
        <v>100000</v>
      </c>
      <c r="H88" s="35">
        <f>+'[1]PRESUP. EJEC. 2024'!D108</f>
        <v>0</v>
      </c>
      <c r="I88" s="36">
        <f t="shared" si="6"/>
        <v>100000</v>
      </c>
      <c r="J88" s="35">
        <v>0</v>
      </c>
      <c r="K88" s="35">
        <v>0</v>
      </c>
      <c r="L88" s="35">
        <v>0</v>
      </c>
      <c r="M88" s="35">
        <v>0</v>
      </c>
      <c r="N88" s="35"/>
      <c r="O88" s="35"/>
      <c r="P88" s="35"/>
      <c r="Q88" s="35"/>
      <c r="R88" s="35"/>
      <c r="S88" s="35"/>
      <c r="T88" s="37"/>
      <c r="U88" s="35"/>
      <c r="V88" s="38">
        <f t="shared" si="7"/>
        <v>0</v>
      </c>
      <c r="W88" s="39"/>
      <c r="X88" s="39"/>
    </row>
    <row r="89" spans="1:24" s="40" customFormat="1" ht="23.25" hidden="1" customHeight="1" x14ac:dyDescent="0.2">
      <c r="A89" s="31">
        <v>2</v>
      </c>
      <c r="B89" s="31">
        <v>3</v>
      </c>
      <c r="C89" s="31">
        <v>3</v>
      </c>
      <c r="D89" s="31">
        <v>2</v>
      </c>
      <c r="E89" s="32" t="s">
        <v>26</v>
      </c>
      <c r="F89" s="33" t="s">
        <v>114</v>
      </c>
      <c r="G89" s="35"/>
      <c r="H89" s="35"/>
      <c r="I89" s="36">
        <f t="shared" si="6"/>
        <v>0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7"/>
      <c r="U89" s="35"/>
      <c r="V89" s="38">
        <f t="shared" si="7"/>
        <v>0</v>
      </c>
      <c r="W89" s="39"/>
      <c r="X89" s="39"/>
    </row>
    <row r="90" spans="1:24" s="40" customFormat="1" ht="23.25" hidden="1" customHeight="1" x14ac:dyDescent="0.2">
      <c r="A90" s="31">
        <v>2</v>
      </c>
      <c r="B90" s="31">
        <v>3</v>
      </c>
      <c r="C90" s="31">
        <v>3</v>
      </c>
      <c r="D90" s="31">
        <v>3</v>
      </c>
      <c r="E90" s="32" t="s">
        <v>26</v>
      </c>
      <c r="F90" s="33" t="s">
        <v>115</v>
      </c>
      <c r="G90" s="35">
        <v>0</v>
      </c>
      <c r="H90" s="35">
        <f>+'[1]PRESUP. EJEC. 2024'!D109</f>
        <v>0</v>
      </c>
      <c r="I90" s="36">
        <f t="shared" si="6"/>
        <v>0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7"/>
      <c r="U90" s="35"/>
      <c r="V90" s="38">
        <f t="shared" si="7"/>
        <v>0</v>
      </c>
      <c r="W90" s="39"/>
      <c r="X90" s="39"/>
    </row>
    <row r="91" spans="1:24" s="40" customFormat="1" ht="23.25" hidden="1" customHeight="1" x14ac:dyDescent="0.2">
      <c r="A91" s="31">
        <v>2</v>
      </c>
      <c r="B91" s="31">
        <v>3</v>
      </c>
      <c r="C91" s="31">
        <v>3</v>
      </c>
      <c r="D91" s="31">
        <v>4</v>
      </c>
      <c r="E91" s="32" t="s">
        <v>26</v>
      </c>
      <c r="F91" s="33" t="s">
        <v>116</v>
      </c>
      <c r="G91" s="35">
        <v>0</v>
      </c>
      <c r="H91" s="35">
        <f>+'[1]PRESUP. EJEC. 2024'!D110</f>
        <v>0</v>
      </c>
      <c r="I91" s="36">
        <f t="shared" si="6"/>
        <v>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7"/>
      <c r="U91" s="35"/>
      <c r="V91" s="38">
        <f t="shared" si="7"/>
        <v>0</v>
      </c>
      <c r="W91" s="39"/>
      <c r="X91" s="39"/>
    </row>
    <row r="92" spans="1:24" s="40" customFormat="1" ht="23.25" hidden="1" customHeight="1" x14ac:dyDescent="0.2">
      <c r="A92" s="31">
        <v>2</v>
      </c>
      <c r="B92" s="31">
        <v>3</v>
      </c>
      <c r="C92" s="31">
        <v>4</v>
      </c>
      <c r="D92" s="31">
        <v>1</v>
      </c>
      <c r="E92" s="32" t="s">
        <v>26</v>
      </c>
      <c r="F92" s="33" t="s">
        <v>117</v>
      </c>
      <c r="G92" s="35"/>
      <c r="H92" s="35"/>
      <c r="I92" s="36">
        <f t="shared" si="6"/>
        <v>0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7"/>
      <c r="U92" s="35"/>
      <c r="V92" s="38">
        <f t="shared" si="7"/>
        <v>0</v>
      </c>
      <c r="W92" s="39"/>
      <c r="X92" s="39"/>
    </row>
    <row r="93" spans="1:24" s="40" customFormat="1" ht="23.25" hidden="1" customHeight="1" x14ac:dyDescent="0.2">
      <c r="A93" s="31">
        <v>2</v>
      </c>
      <c r="B93" s="31">
        <v>3</v>
      </c>
      <c r="C93" s="31">
        <v>5</v>
      </c>
      <c r="D93" s="31">
        <v>1</v>
      </c>
      <c r="E93" s="32" t="s">
        <v>26</v>
      </c>
      <c r="F93" s="33" t="s">
        <v>118</v>
      </c>
      <c r="G93" s="35"/>
      <c r="H93" s="35"/>
      <c r="I93" s="36">
        <f t="shared" si="6"/>
        <v>0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7"/>
      <c r="U93" s="35"/>
      <c r="V93" s="38">
        <f t="shared" si="7"/>
        <v>0</v>
      </c>
      <c r="W93" s="39"/>
      <c r="X93" s="39"/>
    </row>
    <row r="94" spans="1:24" s="40" customFormat="1" ht="23.25" customHeight="1" x14ac:dyDescent="0.2">
      <c r="A94" s="31">
        <v>2</v>
      </c>
      <c r="B94" s="31">
        <v>3</v>
      </c>
      <c r="C94" s="31">
        <v>5</v>
      </c>
      <c r="D94" s="31">
        <v>3</v>
      </c>
      <c r="E94" s="32" t="s">
        <v>26</v>
      </c>
      <c r="F94" s="33" t="s">
        <v>119</v>
      </c>
      <c r="G94" s="35">
        <v>4000000</v>
      </c>
      <c r="H94" s="35">
        <f>+'[1]PRESUP. EJEC. 2024'!D112</f>
        <v>0</v>
      </c>
      <c r="I94" s="36">
        <f t="shared" si="6"/>
        <v>4000000</v>
      </c>
      <c r="J94" s="35">
        <v>0</v>
      </c>
      <c r="K94" s="35">
        <v>0</v>
      </c>
      <c r="L94" s="35">
        <v>0</v>
      </c>
      <c r="M94" s="35">
        <v>0</v>
      </c>
      <c r="N94" s="35"/>
      <c r="O94" s="35"/>
      <c r="P94" s="35"/>
      <c r="Q94" s="35"/>
      <c r="R94" s="35"/>
      <c r="S94" s="35"/>
      <c r="T94" s="37"/>
      <c r="U94" s="35"/>
      <c r="V94" s="38">
        <f t="shared" si="7"/>
        <v>0</v>
      </c>
      <c r="W94" s="39"/>
      <c r="X94" s="39"/>
    </row>
    <row r="95" spans="1:24" s="40" customFormat="1" ht="23.25" customHeight="1" x14ac:dyDescent="0.2">
      <c r="A95" s="31">
        <v>2</v>
      </c>
      <c r="B95" s="31">
        <v>3</v>
      </c>
      <c r="C95" s="31">
        <v>5</v>
      </c>
      <c r="D95" s="31">
        <v>5</v>
      </c>
      <c r="E95" s="32" t="s">
        <v>26</v>
      </c>
      <c r="F95" s="33" t="s">
        <v>120</v>
      </c>
      <c r="G95" s="35">
        <v>1500000</v>
      </c>
      <c r="H95" s="35">
        <f>+'[1]PRESUP. EJEC. 2024'!D113</f>
        <v>0</v>
      </c>
      <c r="I95" s="36">
        <f t="shared" si="6"/>
        <v>1500000</v>
      </c>
      <c r="J95" s="35">
        <v>0</v>
      </c>
      <c r="K95" s="35">
        <v>0</v>
      </c>
      <c r="L95" s="35">
        <v>0</v>
      </c>
      <c r="M95" s="35">
        <v>0</v>
      </c>
      <c r="N95" s="35"/>
      <c r="O95" s="35"/>
      <c r="P95" s="35"/>
      <c r="Q95" s="35"/>
      <c r="R95" s="35"/>
      <c r="S95" s="35"/>
      <c r="T95" s="37"/>
      <c r="U95" s="35"/>
      <c r="V95" s="38">
        <f>SUM(J95:U95)</f>
        <v>0</v>
      </c>
      <c r="W95" s="39"/>
      <c r="X95" s="39"/>
    </row>
    <row r="96" spans="1:24" s="40" customFormat="1" ht="23.25" hidden="1" customHeight="1" x14ac:dyDescent="0.2">
      <c r="A96" s="31">
        <v>2</v>
      </c>
      <c r="B96" s="31">
        <v>3</v>
      </c>
      <c r="C96" s="31">
        <v>6</v>
      </c>
      <c r="D96" s="31">
        <v>1</v>
      </c>
      <c r="E96" s="32" t="s">
        <v>26</v>
      </c>
      <c r="F96" s="33" t="s">
        <v>121</v>
      </c>
      <c r="G96" s="35">
        <v>0</v>
      </c>
      <c r="H96" s="35">
        <f>+'[1]PRESUP. EJEC. 2024'!D115</f>
        <v>0</v>
      </c>
      <c r="I96" s="36">
        <f t="shared" si="6"/>
        <v>0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7"/>
      <c r="U96" s="35"/>
      <c r="V96" s="38">
        <f t="shared" si="7"/>
        <v>0</v>
      </c>
      <c r="W96" s="39"/>
      <c r="X96" s="39"/>
    </row>
    <row r="97" spans="1:24" s="40" customFormat="1" ht="23.25" hidden="1" customHeight="1" x14ac:dyDescent="0.2">
      <c r="A97" s="31">
        <v>2</v>
      </c>
      <c r="B97" s="31">
        <v>3</v>
      </c>
      <c r="C97" s="31">
        <v>6</v>
      </c>
      <c r="D97" s="31">
        <v>3</v>
      </c>
      <c r="E97" s="32" t="s">
        <v>38</v>
      </c>
      <c r="F97" s="33" t="s">
        <v>122</v>
      </c>
      <c r="G97" s="35">
        <v>0</v>
      </c>
      <c r="H97" s="35">
        <f>+'[1]PRESUP. EJEC. 2024'!D117</f>
        <v>0</v>
      </c>
      <c r="I97" s="36">
        <f t="shared" si="6"/>
        <v>0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7"/>
      <c r="U97" s="35"/>
      <c r="V97" s="38">
        <f t="shared" si="7"/>
        <v>0</v>
      </c>
      <c r="W97" s="39"/>
      <c r="X97" s="39"/>
    </row>
    <row r="98" spans="1:24" s="40" customFormat="1" ht="23.25" customHeight="1" x14ac:dyDescent="0.2">
      <c r="A98" s="31">
        <v>2</v>
      </c>
      <c r="B98" s="31">
        <v>3</v>
      </c>
      <c r="C98" s="31">
        <v>6</v>
      </c>
      <c r="D98" s="31">
        <v>3</v>
      </c>
      <c r="E98" s="32" t="s">
        <v>51</v>
      </c>
      <c r="F98" s="33" t="s">
        <v>123</v>
      </c>
      <c r="G98" s="35">
        <v>200000</v>
      </c>
      <c r="H98" s="35">
        <f>+'[1]PRESUP. EJEC. 2024'!D118</f>
        <v>1000000</v>
      </c>
      <c r="I98" s="36">
        <f t="shared" si="6"/>
        <v>1200000</v>
      </c>
      <c r="J98" s="35">
        <v>173750.28</v>
      </c>
      <c r="K98" s="35">
        <v>32969.199999999997</v>
      </c>
      <c r="L98" s="35">
        <v>0</v>
      </c>
      <c r="M98" s="35">
        <v>0</v>
      </c>
      <c r="N98" s="35"/>
      <c r="O98" s="35"/>
      <c r="P98" s="35"/>
      <c r="Q98" s="35"/>
      <c r="R98" s="35"/>
      <c r="S98" s="35"/>
      <c r="T98" s="37"/>
      <c r="U98" s="35"/>
      <c r="V98" s="38">
        <f t="shared" si="7"/>
        <v>206719.47999999998</v>
      </c>
      <c r="W98" s="39"/>
      <c r="X98" s="39"/>
    </row>
    <row r="99" spans="1:24" s="40" customFormat="1" ht="23.25" hidden="1" customHeight="1" x14ac:dyDescent="0.2">
      <c r="A99" s="31">
        <v>2</v>
      </c>
      <c r="B99" s="31">
        <v>3</v>
      </c>
      <c r="C99" s="31">
        <v>6</v>
      </c>
      <c r="D99" s="31">
        <v>4</v>
      </c>
      <c r="E99" s="32" t="s">
        <v>28</v>
      </c>
      <c r="F99" s="33" t="s">
        <v>124</v>
      </c>
      <c r="G99" s="35">
        <v>0</v>
      </c>
      <c r="H99" s="35">
        <f>+'[1]PRESUP. EJEC. 2024'!D120</f>
        <v>0</v>
      </c>
      <c r="I99" s="36">
        <f t="shared" si="6"/>
        <v>0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7"/>
      <c r="U99" s="35"/>
      <c r="V99" s="38">
        <f t="shared" si="7"/>
        <v>0</v>
      </c>
      <c r="W99" s="39"/>
      <c r="X99" s="39"/>
    </row>
    <row r="100" spans="1:24" s="40" customFormat="1" ht="23.25" customHeight="1" x14ac:dyDescent="0.2">
      <c r="A100" s="31">
        <v>2</v>
      </c>
      <c r="B100" s="31">
        <v>3</v>
      </c>
      <c r="C100" s="31">
        <v>7</v>
      </c>
      <c r="D100" s="31">
        <v>1</v>
      </c>
      <c r="E100" s="32" t="s">
        <v>26</v>
      </c>
      <c r="F100" s="33" t="s">
        <v>125</v>
      </c>
      <c r="G100" s="35">
        <v>8000000</v>
      </c>
      <c r="H100" s="35">
        <f>+'[1]PRESUP. EJEC. 2024'!D122</f>
        <v>0</v>
      </c>
      <c r="I100" s="36">
        <f t="shared" si="6"/>
        <v>8000000</v>
      </c>
      <c r="J100" s="35">
        <v>208876.07</v>
      </c>
      <c r="K100" s="35">
        <v>830929.2</v>
      </c>
      <c r="L100" s="35">
        <v>229787.5</v>
      </c>
      <c r="M100" s="35">
        <v>236211.41</v>
      </c>
      <c r="N100" s="35"/>
      <c r="O100" s="35"/>
      <c r="P100" s="35"/>
      <c r="Q100" s="35"/>
      <c r="R100" s="35"/>
      <c r="S100" s="35"/>
      <c r="T100" s="37"/>
      <c r="U100" s="35"/>
      <c r="V100" s="38">
        <f t="shared" si="7"/>
        <v>1505804.18</v>
      </c>
      <c r="W100" s="39"/>
      <c r="X100" s="39"/>
    </row>
    <row r="101" spans="1:24" s="40" customFormat="1" ht="23.25" customHeight="1" x14ac:dyDescent="0.2">
      <c r="A101" s="31">
        <v>2</v>
      </c>
      <c r="B101" s="31">
        <v>3</v>
      </c>
      <c r="C101" s="31">
        <v>7</v>
      </c>
      <c r="D101" s="31">
        <v>1</v>
      </c>
      <c r="E101" s="32" t="s">
        <v>42</v>
      </c>
      <c r="F101" s="33" t="s">
        <v>126</v>
      </c>
      <c r="G101" s="35">
        <f>4000000</f>
        <v>4000000</v>
      </c>
      <c r="H101" s="35">
        <f>+'[1]PRESUP. EJEC. 2024'!D123</f>
        <v>0</v>
      </c>
      <c r="I101" s="36">
        <f t="shared" si="6"/>
        <v>4000000</v>
      </c>
      <c r="J101" s="35">
        <v>0</v>
      </c>
      <c r="K101" s="35">
        <v>954700</v>
      </c>
      <c r="L101" s="35">
        <v>0</v>
      </c>
      <c r="M101" s="35">
        <v>0</v>
      </c>
      <c r="N101" s="35"/>
      <c r="O101" s="35"/>
      <c r="P101" s="35"/>
      <c r="Q101" s="35"/>
      <c r="R101" s="35"/>
      <c r="S101" s="35"/>
      <c r="T101" s="37"/>
      <c r="U101" s="35"/>
      <c r="V101" s="38">
        <f t="shared" si="7"/>
        <v>954700</v>
      </c>
      <c r="W101" s="39"/>
      <c r="X101" s="39"/>
    </row>
    <row r="102" spans="1:24" s="40" customFormat="1" ht="23.25" customHeight="1" x14ac:dyDescent="0.2">
      <c r="A102" s="31">
        <v>2</v>
      </c>
      <c r="B102" s="31">
        <v>3</v>
      </c>
      <c r="C102" s="31">
        <v>7</v>
      </c>
      <c r="D102" s="31">
        <v>1</v>
      </c>
      <c r="E102" s="32" t="s">
        <v>51</v>
      </c>
      <c r="F102" s="33" t="s">
        <v>127</v>
      </c>
      <c r="G102" s="35">
        <v>50000</v>
      </c>
      <c r="H102" s="35">
        <v>0</v>
      </c>
      <c r="I102" s="36">
        <f t="shared" si="6"/>
        <v>50000</v>
      </c>
      <c r="J102" s="35">
        <v>0</v>
      </c>
      <c r="K102" s="35">
        <v>0</v>
      </c>
      <c r="L102" s="35">
        <v>0</v>
      </c>
      <c r="M102" s="35">
        <v>795</v>
      </c>
      <c r="N102" s="35"/>
      <c r="O102" s="35"/>
      <c r="P102" s="35"/>
      <c r="Q102" s="35"/>
      <c r="R102" s="35"/>
      <c r="S102" s="35"/>
      <c r="T102" s="37"/>
      <c r="U102" s="35"/>
      <c r="V102" s="38">
        <f t="shared" si="7"/>
        <v>795</v>
      </c>
      <c r="W102" s="39"/>
      <c r="X102" s="39"/>
    </row>
    <row r="103" spans="1:24" s="40" customFormat="1" ht="23.25" hidden="1" customHeight="1" x14ac:dyDescent="0.2">
      <c r="A103" s="31">
        <v>2</v>
      </c>
      <c r="B103" s="31">
        <v>3</v>
      </c>
      <c r="C103" s="31">
        <v>7</v>
      </c>
      <c r="D103" s="31">
        <v>1</v>
      </c>
      <c r="E103" s="32" t="s">
        <v>28</v>
      </c>
      <c r="F103" s="33" t="s">
        <v>128</v>
      </c>
      <c r="G103" s="35">
        <v>0</v>
      </c>
      <c r="H103" s="35">
        <v>0</v>
      </c>
      <c r="I103" s="36">
        <f t="shared" si="6"/>
        <v>0</v>
      </c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7"/>
      <c r="U103" s="35"/>
      <c r="V103" s="38">
        <f t="shared" si="7"/>
        <v>0</v>
      </c>
      <c r="W103" s="39"/>
      <c r="X103" s="39"/>
    </row>
    <row r="104" spans="1:24" s="40" customFormat="1" ht="23.25" customHeight="1" x14ac:dyDescent="0.2">
      <c r="A104" s="31">
        <v>2</v>
      </c>
      <c r="B104" s="31">
        <v>3</v>
      </c>
      <c r="C104" s="31">
        <v>7</v>
      </c>
      <c r="D104" s="31">
        <v>1</v>
      </c>
      <c r="E104" s="32" t="s">
        <v>30</v>
      </c>
      <c r="F104" s="33" t="s">
        <v>129</v>
      </c>
      <c r="G104" s="35">
        <v>300000</v>
      </c>
      <c r="H104" s="35">
        <v>0</v>
      </c>
      <c r="I104" s="36">
        <f t="shared" si="6"/>
        <v>300000</v>
      </c>
      <c r="J104" s="35">
        <v>0</v>
      </c>
      <c r="K104" s="35">
        <v>0</v>
      </c>
      <c r="L104" s="35">
        <v>0</v>
      </c>
      <c r="M104" s="35">
        <v>0</v>
      </c>
      <c r="N104" s="35"/>
      <c r="O104" s="35"/>
      <c r="P104" s="35"/>
      <c r="Q104" s="35"/>
      <c r="R104" s="35"/>
      <c r="S104" s="35"/>
      <c r="T104" s="37"/>
      <c r="U104" s="35"/>
      <c r="V104" s="38">
        <f t="shared" si="7"/>
        <v>0</v>
      </c>
      <c r="W104" s="39"/>
      <c r="X104" s="39"/>
    </row>
    <row r="105" spans="1:24" s="40" customFormat="1" ht="23.25" hidden="1" customHeight="1" x14ac:dyDescent="0.2">
      <c r="A105" s="31">
        <v>2</v>
      </c>
      <c r="B105" s="31">
        <v>3</v>
      </c>
      <c r="C105" s="31">
        <v>7</v>
      </c>
      <c r="D105" s="31">
        <v>2</v>
      </c>
      <c r="E105" s="32" t="s">
        <v>26</v>
      </c>
      <c r="F105" s="33" t="s">
        <v>130</v>
      </c>
      <c r="G105" s="35"/>
      <c r="H105" s="35">
        <v>0</v>
      </c>
      <c r="I105" s="36">
        <f t="shared" si="6"/>
        <v>0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7"/>
      <c r="U105" s="35"/>
      <c r="V105" s="38">
        <f t="shared" si="7"/>
        <v>0</v>
      </c>
      <c r="W105" s="39"/>
      <c r="X105" s="39"/>
    </row>
    <row r="106" spans="1:24" s="40" customFormat="1" ht="23.25" customHeight="1" x14ac:dyDescent="0.2">
      <c r="A106" s="31">
        <v>2</v>
      </c>
      <c r="B106" s="31">
        <v>3</v>
      </c>
      <c r="C106" s="31">
        <v>7</v>
      </c>
      <c r="D106" s="31">
        <v>2</v>
      </c>
      <c r="E106" s="32" t="s">
        <v>28</v>
      </c>
      <c r="F106" s="33" t="s">
        <v>131</v>
      </c>
      <c r="G106" s="35">
        <v>25000</v>
      </c>
      <c r="H106" s="35">
        <v>0</v>
      </c>
      <c r="I106" s="36">
        <f t="shared" si="6"/>
        <v>25000</v>
      </c>
      <c r="J106" s="35">
        <v>0</v>
      </c>
      <c r="K106" s="35">
        <v>0</v>
      </c>
      <c r="L106" s="35">
        <v>0</v>
      </c>
      <c r="M106" s="35">
        <v>0</v>
      </c>
      <c r="N106" s="35"/>
      <c r="O106" s="35"/>
      <c r="P106" s="35"/>
      <c r="Q106" s="35"/>
      <c r="R106" s="35"/>
      <c r="S106" s="35"/>
      <c r="T106" s="37"/>
      <c r="U106" s="35"/>
      <c r="V106" s="38">
        <f>SUM(J106:U106)</f>
        <v>0</v>
      </c>
      <c r="W106" s="39"/>
      <c r="X106" s="39"/>
    </row>
    <row r="107" spans="1:24" s="40" customFormat="1" ht="23.25" customHeight="1" x14ac:dyDescent="0.2">
      <c r="A107" s="31">
        <v>2</v>
      </c>
      <c r="B107" s="31">
        <v>3</v>
      </c>
      <c r="C107" s="31">
        <v>7</v>
      </c>
      <c r="D107" s="31">
        <v>2</v>
      </c>
      <c r="E107" s="32" t="s">
        <v>30</v>
      </c>
      <c r="F107" s="54" t="s">
        <v>132</v>
      </c>
      <c r="G107" s="55">
        <v>25000</v>
      </c>
      <c r="H107" s="55">
        <f>+'[1]PRESUP. EJEC. 2024'!D130</f>
        <v>1000000</v>
      </c>
      <c r="I107" s="36">
        <f t="shared" si="6"/>
        <v>1025000</v>
      </c>
      <c r="J107" s="35">
        <v>0</v>
      </c>
      <c r="K107" s="35">
        <v>251207.84</v>
      </c>
      <c r="L107" s="35">
        <v>0</v>
      </c>
      <c r="M107" s="35">
        <v>0</v>
      </c>
      <c r="N107" s="35"/>
      <c r="O107" s="35"/>
      <c r="P107" s="35"/>
      <c r="Q107" s="35"/>
      <c r="R107" s="35"/>
      <c r="S107" s="35"/>
      <c r="T107" s="37"/>
      <c r="U107" s="35"/>
      <c r="V107" s="38">
        <f t="shared" si="7"/>
        <v>251207.84</v>
      </c>
      <c r="W107" s="39"/>
      <c r="X107" s="39"/>
    </row>
    <row r="108" spans="1:24" s="40" customFormat="1" ht="23.25" customHeight="1" x14ac:dyDescent="0.2">
      <c r="A108" s="31">
        <v>2</v>
      </c>
      <c r="B108" s="31">
        <v>3</v>
      </c>
      <c r="C108" s="31">
        <v>9</v>
      </c>
      <c r="D108" s="31">
        <v>1</v>
      </c>
      <c r="E108" s="32" t="s">
        <v>26</v>
      </c>
      <c r="F108" s="33" t="s">
        <v>133</v>
      </c>
      <c r="G108" s="35">
        <v>1025000</v>
      </c>
      <c r="H108" s="35">
        <v>0</v>
      </c>
      <c r="I108" s="36">
        <f t="shared" si="6"/>
        <v>1025000</v>
      </c>
      <c r="J108" s="35">
        <v>0</v>
      </c>
      <c r="K108" s="35">
        <v>248380.56</v>
      </c>
      <c r="L108" s="35">
        <f>10620+17700</f>
        <v>28320</v>
      </c>
      <c r="M108" s="35">
        <v>0</v>
      </c>
      <c r="N108" s="35"/>
      <c r="O108" s="35"/>
      <c r="P108" s="35"/>
      <c r="Q108" s="35"/>
      <c r="R108" s="35"/>
      <c r="S108" s="35"/>
      <c r="T108" s="37"/>
      <c r="U108" s="35"/>
      <c r="V108" s="38">
        <f t="shared" si="7"/>
        <v>276700.56</v>
      </c>
      <c r="W108" s="39"/>
      <c r="X108" s="39"/>
    </row>
    <row r="109" spans="1:24" s="40" customFormat="1" ht="19.5" customHeight="1" x14ac:dyDescent="0.2">
      <c r="A109" s="31">
        <v>2</v>
      </c>
      <c r="B109" s="31">
        <v>3</v>
      </c>
      <c r="C109" s="31">
        <v>9</v>
      </c>
      <c r="D109" s="31">
        <v>2</v>
      </c>
      <c r="E109" s="32" t="s">
        <v>26</v>
      </c>
      <c r="F109" s="33" t="s">
        <v>134</v>
      </c>
      <c r="G109" s="35">
        <v>2000000</v>
      </c>
      <c r="H109" s="35">
        <f>+'[1]PRESUP. EJEC. 2024'!D133</f>
        <v>0</v>
      </c>
      <c r="I109" s="36">
        <f t="shared" si="6"/>
        <v>2000000</v>
      </c>
      <c r="J109" s="35">
        <v>313372.59999999998</v>
      </c>
      <c r="K109" s="35">
        <v>113418.32</v>
      </c>
      <c r="L109" s="35">
        <v>0</v>
      </c>
      <c r="M109" s="35">
        <v>0</v>
      </c>
      <c r="N109" s="35"/>
      <c r="O109" s="35"/>
      <c r="P109" s="35"/>
      <c r="Q109" s="35"/>
      <c r="R109" s="35"/>
      <c r="S109" s="35"/>
      <c r="T109" s="37"/>
      <c r="U109" s="35"/>
      <c r="V109" s="38">
        <f>SUM(J109:U109)</f>
        <v>426790.92</v>
      </c>
      <c r="W109" s="39"/>
      <c r="X109" s="39"/>
    </row>
    <row r="110" spans="1:24" s="40" customFormat="1" ht="19.5" hidden="1" customHeight="1" x14ac:dyDescent="0.2">
      <c r="A110" s="31">
        <v>2</v>
      </c>
      <c r="B110" s="31">
        <v>3</v>
      </c>
      <c r="C110" s="31">
        <v>9</v>
      </c>
      <c r="D110" s="31">
        <v>5</v>
      </c>
      <c r="E110" s="32" t="s">
        <v>26</v>
      </c>
      <c r="F110" s="33" t="s">
        <v>135</v>
      </c>
      <c r="G110" s="35"/>
      <c r="H110" s="35"/>
      <c r="I110" s="36"/>
      <c r="J110" s="35"/>
      <c r="K110" s="35"/>
      <c r="L110" s="35"/>
      <c r="M110" s="35">
        <v>0</v>
      </c>
      <c r="N110" s="35"/>
      <c r="O110" s="35"/>
      <c r="P110" s="35"/>
      <c r="Q110" s="35"/>
      <c r="R110" s="35"/>
      <c r="S110" s="35"/>
      <c r="T110" s="37"/>
      <c r="U110" s="35"/>
      <c r="V110" s="38"/>
      <c r="W110" s="39"/>
      <c r="X110" s="39"/>
    </row>
    <row r="111" spans="1:24" s="40" customFormat="1" ht="19.5" customHeight="1" x14ac:dyDescent="0.2">
      <c r="A111" s="31">
        <v>2</v>
      </c>
      <c r="B111" s="31">
        <v>3</v>
      </c>
      <c r="C111" s="31">
        <v>9</v>
      </c>
      <c r="D111" s="31">
        <v>6</v>
      </c>
      <c r="E111" s="32" t="s">
        <v>26</v>
      </c>
      <c r="F111" s="33" t="s">
        <v>136</v>
      </c>
      <c r="G111" s="35">
        <v>200000</v>
      </c>
      <c r="H111" s="35">
        <f>+'[1]PRESUP. EJEC. 2024'!D135</f>
        <v>800000</v>
      </c>
      <c r="I111" s="36">
        <f t="shared" si="6"/>
        <v>1000000</v>
      </c>
      <c r="J111" s="35">
        <v>301962</v>
      </c>
      <c r="K111" s="35">
        <v>0</v>
      </c>
      <c r="L111" s="35">
        <v>0</v>
      </c>
      <c r="M111" s="35">
        <v>0</v>
      </c>
      <c r="N111" s="35"/>
      <c r="O111" s="35"/>
      <c r="P111" s="35"/>
      <c r="Q111" s="35"/>
      <c r="R111" s="35"/>
      <c r="S111" s="35"/>
      <c r="T111" s="37"/>
      <c r="U111" s="35"/>
      <c r="V111" s="38">
        <f t="shared" si="7"/>
        <v>301962</v>
      </c>
      <c r="W111" s="39"/>
      <c r="X111" s="39"/>
    </row>
    <row r="112" spans="1:24" s="47" customFormat="1" ht="19.5" customHeight="1" x14ac:dyDescent="0.2">
      <c r="A112" s="31">
        <v>2</v>
      </c>
      <c r="B112" s="31">
        <v>3</v>
      </c>
      <c r="C112" s="31">
        <v>9</v>
      </c>
      <c r="D112" s="31">
        <v>8</v>
      </c>
      <c r="E112" s="32" t="s">
        <v>26</v>
      </c>
      <c r="F112" s="33" t="s">
        <v>137</v>
      </c>
      <c r="G112" s="35">
        <v>0</v>
      </c>
      <c r="H112" s="35">
        <f>+'[1]PRESUP. EJEC. 2024'!D137</f>
        <v>500000</v>
      </c>
      <c r="I112" s="36">
        <f t="shared" si="6"/>
        <v>500000</v>
      </c>
      <c r="J112" s="35"/>
      <c r="K112" s="35">
        <v>63341.22</v>
      </c>
      <c r="L112" s="35"/>
      <c r="M112" s="35">
        <v>0</v>
      </c>
      <c r="N112" s="35"/>
      <c r="O112" s="35"/>
      <c r="P112" s="35"/>
      <c r="Q112" s="35"/>
      <c r="R112" s="35"/>
      <c r="S112" s="35"/>
      <c r="T112" s="37"/>
      <c r="U112" s="35"/>
      <c r="V112" s="38">
        <f t="shared" si="7"/>
        <v>63341.22</v>
      </c>
      <c r="W112" s="46"/>
      <c r="X112" s="46"/>
    </row>
    <row r="113" spans="1:24" s="40" customFormat="1" ht="19.5" customHeight="1" x14ac:dyDescent="0.2">
      <c r="A113" s="31">
        <v>2</v>
      </c>
      <c r="B113" s="31">
        <v>3</v>
      </c>
      <c r="C113" s="31">
        <v>9</v>
      </c>
      <c r="D113" s="31">
        <v>9</v>
      </c>
      <c r="E113" s="32" t="s">
        <v>26</v>
      </c>
      <c r="F113" s="33" t="s">
        <v>138</v>
      </c>
      <c r="G113" s="35">
        <v>400000</v>
      </c>
      <c r="H113" s="35">
        <f>+'[1]PRESUP. EJEC. 2024'!D138</f>
        <v>2000000</v>
      </c>
      <c r="I113" s="36">
        <f t="shared" si="6"/>
        <v>2400000</v>
      </c>
      <c r="J113" s="35">
        <v>40817.03</v>
      </c>
      <c r="K113" s="35">
        <v>36703.54</v>
      </c>
      <c r="L113" s="35">
        <f>1500000</f>
        <v>1500000</v>
      </c>
      <c r="M113" s="35">
        <v>208122.74</v>
      </c>
      <c r="N113" s="35"/>
      <c r="O113" s="35"/>
      <c r="P113" s="35"/>
      <c r="Q113" s="35"/>
      <c r="R113" s="35"/>
      <c r="S113" s="35"/>
      <c r="T113" s="37"/>
      <c r="U113" s="35"/>
      <c r="V113" s="38">
        <f t="shared" si="7"/>
        <v>1785643.31</v>
      </c>
      <c r="W113" s="39"/>
      <c r="X113" s="39"/>
    </row>
    <row r="114" spans="1:24" s="40" customFormat="1" ht="13.5" customHeight="1" x14ac:dyDescent="0.2">
      <c r="A114" s="31"/>
      <c r="B114" s="31"/>
      <c r="C114" s="31"/>
      <c r="D114" s="31"/>
      <c r="E114" s="32"/>
      <c r="F114" s="33"/>
      <c r="G114" s="35"/>
      <c r="H114" s="35"/>
      <c r="I114" s="36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7"/>
      <c r="U114" s="35"/>
      <c r="V114" s="38"/>
      <c r="W114" s="39"/>
      <c r="X114" s="39"/>
    </row>
    <row r="115" spans="1:24" s="40" customFormat="1" ht="23.25" customHeight="1" x14ac:dyDescent="0.2">
      <c r="A115" s="33"/>
      <c r="B115" s="33"/>
      <c r="C115" s="33"/>
      <c r="D115" s="33"/>
      <c r="E115" s="32"/>
      <c r="F115" s="6" t="s">
        <v>139</v>
      </c>
      <c r="G115" s="25">
        <f t="shared" ref="G115:V115" si="8">SUM(G116:G131)</f>
        <v>404500000</v>
      </c>
      <c r="H115" s="25">
        <f>SUM(H116:H125)</f>
        <v>351000000</v>
      </c>
      <c r="I115" s="27">
        <f>SUM(I116:I131)</f>
        <v>755500000</v>
      </c>
      <c r="J115" s="25">
        <f t="shared" si="8"/>
        <v>183612366.59999999</v>
      </c>
      <c r="K115" s="25">
        <f t="shared" si="8"/>
        <v>252386023</v>
      </c>
      <c r="L115" s="25">
        <f t="shared" si="8"/>
        <v>24516879.68</v>
      </c>
      <c r="M115" s="25">
        <f t="shared" si="8"/>
        <v>66551585.149999999</v>
      </c>
      <c r="N115" s="25">
        <f t="shared" si="8"/>
        <v>0</v>
      </c>
      <c r="O115" s="25">
        <f t="shared" si="8"/>
        <v>0</v>
      </c>
      <c r="P115" s="25">
        <f t="shared" si="8"/>
        <v>0</v>
      </c>
      <c r="Q115" s="25">
        <f t="shared" si="8"/>
        <v>0</v>
      </c>
      <c r="R115" s="25">
        <f t="shared" si="8"/>
        <v>0</v>
      </c>
      <c r="S115" s="25">
        <f t="shared" si="8"/>
        <v>0</v>
      </c>
      <c r="T115" s="25">
        <f t="shared" si="8"/>
        <v>0</v>
      </c>
      <c r="U115" s="25">
        <f t="shared" si="8"/>
        <v>0</v>
      </c>
      <c r="V115" s="25">
        <f t="shared" si="8"/>
        <v>527066854.42999995</v>
      </c>
      <c r="W115" s="39"/>
      <c r="X115" s="39"/>
    </row>
    <row r="116" spans="1:24" s="40" customFormat="1" ht="23.25" hidden="1" customHeight="1" x14ac:dyDescent="0.2">
      <c r="A116" s="31">
        <v>2</v>
      </c>
      <c r="B116" s="31">
        <v>4</v>
      </c>
      <c r="C116" s="31">
        <v>1</v>
      </c>
      <c r="D116" s="31">
        <v>1</v>
      </c>
      <c r="E116" s="32" t="s">
        <v>26</v>
      </c>
      <c r="F116" s="33" t="s">
        <v>140</v>
      </c>
      <c r="G116" s="35"/>
      <c r="H116" s="35"/>
      <c r="I116" s="36"/>
      <c r="J116" s="35">
        <v>0</v>
      </c>
      <c r="K116" s="35">
        <v>0</v>
      </c>
      <c r="L116" s="35">
        <v>0</v>
      </c>
      <c r="M116" s="35"/>
      <c r="N116" s="35"/>
      <c r="O116" s="35"/>
      <c r="P116" s="35"/>
      <c r="Q116" s="35">
        <v>0</v>
      </c>
      <c r="R116" s="35">
        <v>0</v>
      </c>
      <c r="S116" s="35"/>
      <c r="T116" s="35"/>
      <c r="U116" s="35"/>
      <c r="V116" s="38">
        <f t="shared" si="7"/>
        <v>0</v>
      </c>
      <c r="W116" s="39"/>
      <c r="X116" s="39"/>
    </row>
    <row r="117" spans="1:24" s="40" customFormat="1" ht="23.25" customHeight="1" x14ac:dyDescent="0.2">
      <c r="A117" s="31">
        <v>2</v>
      </c>
      <c r="B117" s="31">
        <v>4</v>
      </c>
      <c r="C117" s="31">
        <v>1</v>
      </c>
      <c r="D117" s="31">
        <v>2</v>
      </c>
      <c r="E117" s="32" t="s">
        <v>26</v>
      </c>
      <c r="F117" s="33" t="s">
        <v>141</v>
      </c>
      <c r="G117" s="35">
        <v>500000</v>
      </c>
      <c r="H117" s="35">
        <v>0</v>
      </c>
      <c r="I117" s="36">
        <f t="shared" ref="I117:I125" si="9">+G117+H117</f>
        <v>500000</v>
      </c>
      <c r="J117" s="35">
        <v>159760.6</v>
      </c>
      <c r="K117" s="35">
        <v>0</v>
      </c>
      <c r="L117" s="35">
        <v>0</v>
      </c>
      <c r="M117" s="35">
        <v>0</v>
      </c>
      <c r="N117" s="35"/>
      <c r="O117" s="35"/>
      <c r="P117" s="35"/>
      <c r="Q117" s="35"/>
      <c r="R117" s="35"/>
      <c r="S117" s="35"/>
      <c r="T117" s="37"/>
      <c r="U117" s="35"/>
      <c r="V117" s="38">
        <f t="shared" si="7"/>
        <v>159760.6</v>
      </c>
      <c r="W117" s="39"/>
      <c r="X117" s="39"/>
    </row>
    <row r="118" spans="1:24" s="40" customFormat="1" ht="23.25" customHeight="1" x14ac:dyDescent="0.2">
      <c r="A118" s="31">
        <v>2</v>
      </c>
      <c r="B118" s="31">
        <v>4</v>
      </c>
      <c r="C118" s="31">
        <v>1</v>
      </c>
      <c r="D118" s="31">
        <v>2</v>
      </c>
      <c r="E118" s="32" t="s">
        <v>42</v>
      </c>
      <c r="F118" s="33" t="s">
        <v>142</v>
      </c>
      <c r="G118" s="35">
        <v>5000000</v>
      </c>
      <c r="H118" s="35">
        <f>+'[1]PRESUP. EJEC. 2024'!D143</f>
        <v>-2000000</v>
      </c>
      <c r="I118" s="36">
        <f t="shared" si="9"/>
        <v>3000000</v>
      </c>
      <c r="J118" s="35">
        <v>0</v>
      </c>
      <c r="K118" s="35">
        <v>140450</v>
      </c>
      <c r="L118" s="35">
        <v>143400</v>
      </c>
      <c r="M118" s="35">
        <v>0</v>
      </c>
      <c r="N118" s="35"/>
      <c r="O118" s="35"/>
      <c r="P118" s="35"/>
      <c r="Q118" s="35"/>
      <c r="R118" s="35"/>
      <c r="S118" s="35"/>
      <c r="T118" s="37"/>
      <c r="U118" s="35"/>
      <c r="V118" s="38">
        <f t="shared" si="7"/>
        <v>283850</v>
      </c>
      <c r="W118" s="39"/>
      <c r="X118" s="39"/>
    </row>
    <row r="119" spans="1:24" s="40" customFormat="1" ht="23.25" hidden="1" customHeight="1" x14ac:dyDescent="0.2">
      <c r="A119" s="31">
        <v>2</v>
      </c>
      <c r="B119" s="31">
        <v>4</v>
      </c>
      <c r="C119" s="31">
        <v>1</v>
      </c>
      <c r="D119" s="31">
        <v>3</v>
      </c>
      <c r="E119" s="32" t="s">
        <v>26</v>
      </c>
      <c r="F119" s="33" t="s">
        <v>143</v>
      </c>
      <c r="G119" s="35">
        <v>0</v>
      </c>
      <c r="H119" s="35">
        <f>+'[1]PRESUP. EJEC. 2024'!D144</f>
        <v>0</v>
      </c>
      <c r="I119" s="36">
        <f t="shared" si="9"/>
        <v>0</v>
      </c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7"/>
      <c r="U119" s="35"/>
      <c r="V119" s="38">
        <f t="shared" si="7"/>
        <v>0</v>
      </c>
      <c r="W119" s="39"/>
      <c r="X119" s="39"/>
    </row>
    <row r="120" spans="1:24" s="40" customFormat="1" ht="23.25" customHeight="1" x14ac:dyDescent="0.2">
      <c r="A120" s="31">
        <v>2</v>
      </c>
      <c r="B120" s="31">
        <v>4</v>
      </c>
      <c r="C120" s="31">
        <v>1</v>
      </c>
      <c r="D120" s="31">
        <v>4</v>
      </c>
      <c r="E120" s="32" t="s">
        <v>26</v>
      </c>
      <c r="F120" s="33" t="s">
        <v>144</v>
      </c>
      <c r="G120" s="35">
        <v>3000000</v>
      </c>
      <c r="H120" s="35">
        <f>+'[1]PRESUP. EJEC. 2024'!D146</f>
        <v>0</v>
      </c>
      <c r="I120" s="36">
        <f t="shared" si="9"/>
        <v>3000000</v>
      </c>
      <c r="J120" s="35">
        <v>0</v>
      </c>
      <c r="K120" s="35">
        <v>0</v>
      </c>
      <c r="L120" s="35">
        <v>0</v>
      </c>
      <c r="M120" s="35">
        <v>0</v>
      </c>
      <c r="N120" s="35"/>
      <c r="O120" s="35"/>
      <c r="P120" s="35"/>
      <c r="Q120" s="35"/>
      <c r="R120" s="35"/>
      <c r="S120" s="35"/>
      <c r="T120" s="37"/>
      <c r="U120" s="35"/>
      <c r="V120" s="38">
        <f t="shared" si="7"/>
        <v>0</v>
      </c>
      <c r="W120" s="39"/>
      <c r="X120" s="39"/>
    </row>
    <row r="121" spans="1:24" s="40" customFormat="1" ht="23.25" customHeight="1" x14ac:dyDescent="0.2">
      <c r="A121" s="31">
        <v>2</v>
      </c>
      <c r="B121" s="31">
        <v>4</v>
      </c>
      <c r="C121" s="31">
        <v>1</v>
      </c>
      <c r="D121" s="31">
        <v>4</v>
      </c>
      <c r="E121" s="32" t="s">
        <v>42</v>
      </c>
      <c r="F121" s="33" t="s">
        <v>145</v>
      </c>
      <c r="G121" s="35">
        <v>3000000</v>
      </c>
      <c r="H121" s="35">
        <f>+'[1]PRESUP. EJEC. 2024'!D147</f>
        <v>0</v>
      </c>
      <c r="I121" s="36">
        <f t="shared" si="9"/>
        <v>3000000</v>
      </c>
      <c r="J121" s="35">
        <v>0</v>
      </c>
      <c r="K121" s="35">
        <v>0</v>
      </c>
      <c r="L121" s="35">
        <v>1866006.68</v>
      </c>
      <c r="M121" s="35">
        <v>0</v>
      </c>
      <c r="N121" s="35"/>
      <c r="O121" s="35"/>
      <c r="P121" s="35"/>
      <c r="Q121" s="35"/>
      <c r="R121" s="35"/>
      <c r="S121" s="35"/>
      <c r="T121" s="37"/>
      <c r="U121" s="35"/>
      <c r="V121" s="38">
        <f t="shared" si="7"/>
        <v>1866006.68</v>
      </c>
      <c r="W121" s="39"/>
      <c r="X121" s="39"/>
    </row>
    <row r="122" spans="1:24" s="40" customFormat="1" hidden="1" x14ac:dyDescent="0.2">
      <c r="A122" s="31">
        <v>2</v>
      </c>
      <c r="B122" s="31">
        <v>4</v>
      </c>
      <c r="C122" s="31">
        <v>1</v>
      </c>
      <c r="D122" s="31">
        <v>5</v>
      </c>
      <c r="E122" s="32" t="s">
        <v>26</v>
      </c>
      <c r="F122" s="33" t="s">
        <v>146</v>
      </c>
      <c r="G122" s="35"/>
      <c r="H122" s="35"/>
      <c r="I122" s="36">
        <f t="shared" si="9"/>
        <v>0</v>
      </c>
      <c r="J122" s="35"/>
      <c r="K122" s="35"/>
      <c r="L122" s="35"/>
      <c r="M122" s="35">
        <v>0</v>
      </c>
      <c r="N122" s="35"/>
      <c r="O122" s="35"/>
      <c r="P122" s="35"/>
      <c r="Q122" s="35"/>
      <c r="R122" s="35"/>
      <c r="S122" s="35"/>
      <c r="T122" s="37"/>
      <c r="U122" s="35"/>
      <c r="V122" s="38">
        <f t="shared" si="7"/>
        <v>0</v>
      </c>
      <c r="W122" s="39"/>
      <c r="X122" s="39"/>
    </row>
    <row r="123" spans="1:24" s="40" customFormat="1" ht="23.25" customHeight="1" x14ac:dyDescent="0.2">
      <c r="A123" s="31">
        <v>2</v>
      </c>
      <c r="B123" s="31">
        <v>4</v>
      </c>
      <c r="C123" s="31">
        <v>1</v>
      </c>
      <c r="D123" s="31">
        <v>6</v>
      </c>
      <c r="E123" s="32" t="s">
        <v>28</v>
      </c>
      <c r="F123" s="33" t="s">
        <v>147</v>
      </c>
      <c r="G123" s="35">
        <f>325000000</f>
        <v>325000000</v>
      </c>
      <c r="H123" s="34">
        <f>+'[1]PRESUP. EJEC. 2024'!D149</f>
        <v>388000000</v>
      </c>
      <c r="I123" s="36">
        <f t="shared" si="9"/>
        <v>713000000</v>
      </c>
      <c r="J123" s="35">
        <v>182352606</v>
      </c>
      <c r="K123" s="35">
        <v>251307473</v>
      </c>
      <c r="L123" s="35">
        <v>22507473</v>
      </c>
      <c r="M123" s="35">
        <v>61156666</v>
      </c>
      <c r="N123" s="35"/>
      <c r="O123" s="35"/>
      <c r="P123" s="35"/>
      <c r="Q123" s="35"/>
      <c r="R123" s="35"/>
      <c r="S123" s="35"/>
      <c r="T123" s="37"/>
      <c r="U123" s="35"/>
      <c r="V123" s="38">
        <f t="shared" si="7"/>
        <v>517324218</v>
      </c>
      <c r="W123" s="39"/>
      <c r="X123" s="39"/>
    </row>
    <row r="124" spans="1:24" s="40" customFormat="1" ht="23.25" customHeight="1" x14ac:dyDescent="0.2">
      <c r="A124" s="31">
        <v>2</v>
      </c>
      <c r="B124" s="31">
        <v>4</v>
      </c>
      <c r="C124" s="31">
        <v>3</v>
      </c>
      <c r="D124" s="31">
        <v>1</v>
      </c>
      <c r="E124" s="32" t="s">
        <v>26</v>
      </c>
      <c r="F124" s="33" t="s">
        <v>148</v>
      </c>
      <c r="G124" s="35">
        <v>50000000</v>
      </c>
      <c r="H124" s="34">
        <f>+'[1]PRESUP. EJEC. 2024'!D150</f>
        <v>-35000000</v>
      </c>
      <c r="I124" s="36">
        <f t="shared" si="9"/>
        <v>15000000</v>
      </c>
      <c r="J124" s="35">
        <v>1100000</v>
      </c>
      <c r="K124" s="35">
        <v>938100</v>
      </c>
      <c r="L124" s="35">
        <v>0</v>
      </c>
      <c r="M124" s="35">
        <v>5394919.1500000004</v>
      </c>
      <c r="N124" s="35"/>
      <c r="O124" s="35"/>
      <c r="P124" s="35"/>
      <c r="Q124" s="35"/>
      <c r="R124" s="35"/>
      <c r="S124" s="35"/>
      <c r="T124" s="37"/>
      <c r="U124" s="35"/>
      <c r="V124" s="38">
        <f t="shared" si="7"/>
        <v>7433019.1500000004</v>
      </c>
      <c r="W124" s="39"/>
      <c r="X124" s="39"/>
    </row>
    <row r="125" spans="1:24" s="40" customFormat="1" ht="23.25" customHeight="1" x14ac:dyDescent="0.2">
      <c r="A125" s="31">
        <v>2</v>
      </c>
      <c r="B125" s="31">
        <v>4</v>
      </c>
      <c r="C125" s="31">
        <v>3</v>
      </c>
      <c r="D125" s="31">
        <v>1</v>
      </c>
      <c r="E125" s="32" t="s">
        <v>42</v>
      </c>
      <c r="F125" s="33" t="s">
        <v>149</v>
      </c>
      <c r="G125" s="35">
        <v>18000000</v>
      </c>
      <c r="H125" s="34">
        <f>+'[1]PRESUP. EJEC. 2024'!D151</f>
        <v>0</v>
      </c>
      <c r="I125" s="36">
        <f t="shared" si="9"/>
        <v>18000000</v>
      </c>
      <c r="J125" s="35">
        <v>0</v>
      </c>
      <c r="K125" s="35">
        <v>0</v>
      </c>
      <c r="L125" s="35">
        <v>0</v>
      </c>
      <c r="M125" s="35">
        <v>0</v>
      </c>
      <c r="N125" s="35"/>
      <c r="O125" s="35"/>
      <c r="P125" s="35"/>
      <c r="Q125" s="35"/>
      <c r="R125" s="35"/>
      <c r="S125" s="35"/>
      <c r="T125" s="37"/>
      <c r="U125" s="35"/>
      <c r="V125" s="38">
        <f>SUM(J125:U125)</f>
        <v>0</v>
      </c>
      <c r="W125" s="39"/>
      <c r="X125" s="39"/>
    </row>
    <row r="126" spans="1:24" s="40" customFormat="1" ht="23.25" hidden="1" customHeight="1" x14ac:dyDescent="0.2">
      <c r="A126" s="31">
        <v>2</v>
      </c>
      <c r="B126" s="31">
        <v>4</v>
      </c>
      <c r="C126" s="31">
        <v>3</v>
      </c>
      <c r="D126" s="31">
        <v>2</v>
      </c>
      <c r="E126" s="32" t="s">
        <v>26</v>
      </c>
      <c r="F126" s="33" t="s">
        <v>150</v>
      </c>
      <c r="G126" s="35"/>
      <c r="H126" s="35">
        <v>0</v>
      </c>
      <c r="I126" s="36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7"/>
      <c r="U126" s="35"/>
      <c r="V126" s="38">
        <f t="shared" si="7"/>
        <v>0</v>
      </c>
      <c r="W126" s="39"/>
      <c r="X126" s="39"/>
    </row>
    <row r="127" spans="1:24" s="40" customFormat="1" ht="23.25" hidden="1" customHeight="1" x14ac:dyDescent="0.2">
      <c r="A127" s="31">
        <v>2</v>
      </c>
      <c r="B127" s="31">
        <v>4</v>
      </c>
      <c r="C127" s="31">
        <v>3</v>
      </c>
      <c r="D127" s="31">
        <v>2</v>
      </c>
      <c r="E127" s="32" t="s">
        <v>42</v>
      </c>
      <c r="F127" s="33" t="s">
        <v>151</v>
      </c>
      <c r="G127" s="35"/>
      <c r="H127" s="35">
        <v>0</v>
      </c>
      <c r="I127" s="36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7"/>
      <c r="U127" s="35"/>
      <c r="V127" s="38">
        <f t="shared" si="7"/>
        <v>0</v>
      </c>
      <c r="W127" s="39"/>
      <c r="X127" s="39"/>
    </row>
    <row r="128" spans="1:24" s="40" customFormat="1" ht="23.25" hidden="1" customHeight="1" x14ac:dyDescent="0.2">
      <c r="A128" s="31">
        <v>2</v>
      </c>
      <c r="B128" s="31">
        <v>4</v>
      </c>
      <c r="C128" s="31">
        <v>4</v>
      </c>
      <c r="D128" s="31">
        <v>1</v>
      </c>
      <c r="E128" s="32" t="s">
        <v>42</v>
      </c>
      <c r="F128" s="33" t="s">
        <v>152</v>
      </c>
      <c r="G128" s="35"/>
      <c r="H128" s="35">
        <v>0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7"/>
      <c r="U128" s="35"/>
      <c r="V128" s="38">
        <f t="shared" si="7"/>
        <v>0</v>
      </c>
      <c r="W128" s="39"/>
      <c r="X128" s="39"/>
    </row>
    <row r="129" spans="1:24" s="40" customFormat="1" ht="23.25" hidden="1" customHeight="1" x14ac:dyDescent="0.2">
      <c r="A129" s="31">
        <v>2</v>
      </c>
      <c r="B129" s="31">
        <v>4</v>
      </c>
      <c r="C129" s="31">
        <v>4</v>
      </c>
      <c r="D129" s="31">
        <v>2</v>
      </c>
      <c r="E129" s="32" t="s">
        <v>26</v>
      </c>
      <c r="F129" s="33" t="s">
        <v>153</v>
      </c>
      <c r="G129" s="35"/>
      <c r="H129" s="35">
        <v>0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7"/>
      <c r="U129" s="35"/>
      <c r="V129" s="38">
        <f t="shared" si="7"/>
        <v>0</v>
      </c>
      <c r="W129" s="39"/>
      <c r="X129" s="39"/>
    </row>
    <row r="130" spans="1:24" s="40" customFormat="1" ht="23.25" hidden="1" customHeight="1" x14ac:dyDescent="0.2">
      <c r="A130" s="31">
        <v>2</v>
      </c>
      <c r="B130" s="31">
        <v>4</v>
      </c>
      <c r="C130" s="31">
        <v>5</v>
      </c>
      <c r="D130" s="31">
        <v>2</v>
      </c>
      <c r="E130" s="32" t="s">
        <v>26</v>
      </c>
      <c r="F130" s="33" t="s">
        <v>154</v>
      </c>
      <c r="G130" s="35"/>
      <c r="H130" s="35">
        <v>0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7"/>
      <c r="U130" s="35"/>
      <c r="V130" s="38">
        <f t="shared" si="7"/>
        <v>0</v>
      </c>
      <c r="W130" s="39"/>
      <c r="X130" s="39"/>
    </row>
    <row r="131" spans="1:24" s="40" customFormat="1" ht="23.25" hidden="1" customHeight="1" x14ac:dyDescent="0.2">
      <c r="A131" s="31">
        <v>2</v>
      </c>
      <c r="B131" s="31">
        <v>4</v>
      </c>
      <c r="C131" s="31">
        <v>9</v>
      </c>
      <c r="D131" s="31">
        <v>1</v>
      </c>
      <c r="E131" s="32" t="s">
        <v>26</v>
      </c>
      <c r="F131" s="33" t="s">
        <v>155</v>
      </c>
      <c r="G131" s="35"/>
      <c r="H131" s="35">
        <v>0</v>
      </c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7"/>
      <c r="U131" s="35"/>
      <c r="V131" s="38">
        <f t="shared" si="7"/>
        <v>0</v>
      </c>
      <c r="W131" s="39"/>
      <c r="X131" s="39"/>
    </row>
    <row r="132" spans="1:24" s="40" customFormat="1" ht="15" hidden="1" customHeight="1" x14ac:dyDescent="0.2">
      <c r="A132" s="31"/>
      <c r="B132" s="31"/>
      <c r="C132" s="31"/>
      <c r="D132" s="31"/>
      <c r="E132" s="32"/>
      <c r="F132" s="33"/>
      <c r="G132" s="35"/>
      <c r="H132" s="35"/>
      <c r="I132" s="36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7"/>
      <c r="U132" s="35"/>
      <c r="V132" s="38"/>
      <c r="W132" s="39"/>
      <c r="X132" s="39"/>
    </row>
    <row r="133" spans="1:24" s="40" customFormat="1" ht="23.25" customHeight="1" x14ac:dyDescent="0.2">
      <c r="A133" s="31"/>
      <c r="B133" s="31"/>
      <c r="C133" s="31"/>
      <c r="D133" s="31"/>
      <c r="E133" s="32"/>
      <c r="F133" s="6" t="s">
        <v>156</v>
      </c>
      <c r="G133" s="25">
        <f>SUM(G134:G135)</f>
        <v>24852388</v>
      </c>
      <c r="H133" s="25">
        <f>SUM(H134:H135)</f>
        <v>814875926.32999992</v>
      </c>
      <c r="I133" s="27">
        <f>SUM(I134:I135)</f>
        <v>839728314.32999992</v>
      </c>
      <c r="J133" s="25">
        <f>SUM(J135:J135)</f>
        <v>74745199.810000002</v>
      </c>
      <c r="K133" s="25">
        <f>SUM(K135:K135)</f>
        <v>40017087.079999998</v>
      </c>
      <c r="L133" s="25">
        <f t="shared" ref="L133:U133" si="10">SUM(L134:L135)</f>
        <v>63010735.149999999</v>
      </c>
      <c r="M133" s="25">
        <f t="shared" si="10"/>
        <v>23867713.379999999</v>
      </c>
      <c r="N133" s="25">
        <f t="shared" si="10"/>
        <v>0</v>
      </c>
      <c r="O133" s="25">
        <f t="shared" si="10"/>
        <v>0</v>
      </c>
      <c r="P133" s="25">
        <f t="shared" si="10"/>
        <v>0</v>
      </c>
      <c r="Q133" s="25">
        <f t="shared" si="10"/>
        <v>0</v>
      </c>
      <c r="R133" s="25">
        <f t="shared" si="10"/>
        <v>0</v>
      </c>
      <c r="S133" s="25">
        <f t="shared" si="10"/>
        <v>0</v>
      </c>
      <c r="T133" s="26">
        <f t="shared" si="10"/>
        <v>0</v>
      </c>
      <c r="U133" s="25">
        <f t="shared" si="10"/>
        <v>0</v>
      </c>
      <c r="V133" s="28">
        <f t="shared" si="7"/>
        <v>201640735.41999999</v>
      </c>
      <c r="W133" s="39"/>
      <c r="X133" s="39"/>
    </row>
    <row r="134" spans="1:24" s="40" customFormat="1" ht="23.25" customHeight="1" x14ac:dyDescent="0.2">
      <c r="A134" s="31">
        <v>2</v>
      </c>
      <c r="B134" s="31">
        <v>5</v>
      </c>
      <c r="C134" s="31">
        <v>3</v>
      </c>
      <c r="D134" s="31">
        <v>1</v>
      </c>
      <c r="E134" s="32" t="s">
        <v>26</v>
      </c>
      <c r="F134" s="33" t="s">
        <v>157</v>
      </c>
      <c r="G134" s="35">
        <v>24852388</v>
      </c>
      <c r="H134" s="34">
        <f>+'[1]PRESUP. EJEC. 2024'!D152</f>
        <v>30000000</v>
      </c>
      <c r="I134" s="36">
        <f>+G134+H134</f>
        <v>54852388</v>
      </c>
      <c r="J134" s="10">
        <v>0</v>
      </c>
      <c r="K134" s="10">
        <v>0</v>
      </c>
      <c r="L134" s="35">
        <v>0</v>
      </c>
      <c r="M134" s="35">
        <v>0</v>
      </c>
      <c r="N134" s="35"/>
      <c r="O134" s="35"/>
      <c r="P134" s="35"/>
      <c r="Q134" s="35"/>
      <c r="R134" s="35"/>
      <c r="S134" s="35"/>
      <c r="T134" s="37"/>
      <c r="U134" s="35"/>
      <c r="V134" s="38">
        <f t="shared" si="7"/>
        <v>0</v>
      </c>
      <c r="W134" s="39"/>
      <c r="X134" s="39"/>
    </row>
    <row r="135" spans="1:24" s="40" customFormat="1" ht="21" customHeight="1" x14ac:dyDescent="0.2">
      <c r="A135" s="31">
        <v>2</v>
      </c>
      <c r="B135" s="31">
        <v>5</v>
      </c>
      <c r="C135" s="31">
        <v>3</v>
      </c>
      <c r="D135" s="31">
        <v>1</v>
      </c>
      <c r="E135" s="32" t="s">
        <v>42</v>
      </c>
      <c r="F135" s="33" t="s">
        <v>158</v>
      </c>
      <c r="G135" s="35">
        <v>0</v>
      </c>
      <c r="H135" s="35">
        <f>+'[1]PRESUP. EJEC. 2024'!D153</f>
        <v>784875926.32999992</v>
      </c>
      <c r="I135" s="36">
        <f>+G135+H135</f>
        <v>784875926.32999992</v>
      </c>
      <c r="J135" s="35">
        <v>74745199.810000002</v>
      </c>
      <c r="K135" s="35">
        <v>40017087.079999998</v>
      </c>
      <c r="L135" s="35">
        <v>63010735.149999999</v>
      </c>
      <c r="M135" s="35">
        <v>23867713.379999999</v>
      </c>
      <c r="N135" s="35"/>
      <c r="O135" s="35"/>
      <c r="P135" s="35"/>
      <c r="Q135" s="35"/>
      <c r="R135" s="35"/>
      <c r="S135" s="35"/>
      <c r="T135" s="37"/>
      <c r="U135" s="35"/>
      <c r="V135" s="38">
        <f>SUM(J135:U135)</f>
        <v>201640735.41999999</v>
      </c>
      <c r="W135" s="39"/>
      <c r="X135" s="39"/>
    </row>
    <row r="136" spans="1:24" s="40" customFormat="1" ht="15" hidden="1" customHeight="1" x14ac:dyDescent="0.2">
      <c r="A136" s="31"/>
      <c r="B136" s="31"/>
      <c r="C136" s="31"/>
      <c r="D136" s="31"/>
      <c r="E136" s="32"/>
      <c r="F136" s="33"/>
      <c r="G136" s="35"/>
      <c r="H136" s="35"/>
      <c r="I136" s="36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7"/>
      <c r="U136" s="35"/>
      <c r="V136" s="38"/>
      <c r="W136" s="39"/>
      <c r="X136" s="39"/>
    </row>
    <row r="137" spans="1:24" s="40" customFormat="1" ht="23.25" customHeight="1" x14ac:dyDescent="0.2">
      <c r="A137" s="31"/>
      <c r="B137" s="31"/>
      <c r="C137" s="31"/>
      <c r="D137" s="31"/>
      <c r="E137" s="32"/>
      <c r="F137" s="6" t="s">
        <v>159</v>
      </c>
      <c r="G137" s="51">
        <f>SUM(G138:G157)</f>
        <v>6400000</v>
      </c>
      <c r="H137" s="51">
        <f>SUM(H138:H157)</f>
        <v>8500000</v>
      </c>
      <c r="I137" s="56">
        <f>SUM(I138:I157)</f>
        <v>14900000</v>
      </c>
      <c r="J137" s="51">
        <f>SUM(J138:J157)</f>
        <v>0</v>
      </c>
      <c r="K137" s="51">
        <f t="shared" ref="K137:V137" si="11">SUM(K138:K157)</f>
        <v>1471271.2</v>
      </c>
      <c r="L137" s="51">
        <f t="shared" si="11"/>
        <v>0</v>
      </c>
      <c r="M137" s="51">
        <f t="shared" si="11"/>
        <v>0</v>
      </c>
      <c r="N137" s="51">
        <f t="shared" si="11"/>
        <v>0</v>
      </c>
      <c r="O137" s="51">
        <f t="shared" si="11"/>
        <v>0</v>
      </c>
      <c r="P137" s="51">
        <f t="shared" si="11"/>
        <v>0</v>
      </c>
      <c r="Q137" s="51">
        <f>SUM(Q138:Q157)</f>
        <v>0</v>
      </c>
      <c r="R137" s="51">
        <f>SUM(R138:R157)</f>
        <v>0</v>
      </c>
      <c r="S137" s="51">
        <f t="shared" si="11"/>
        <v>0</v>
      </c>
      <c r="T137" s="51">
        <f t="shared" si="11"/>
        <v>0</v>
      </c>
      <c r="U137" s="51">
        <f t="shared" si="11"/>
        <v>0</v>
      </c>
      <c r="V137" s="51">
        <f t="shared" si="11"/>
        <v>1471271.2</v>
      </c>
      <c r="W137" s="39"/>
      <c r="X137" s="39"/>
    </row>
    <row r="138" spans="1:24" s="40" customFormat="1" ht="23.25" hidden="1" customHeight="1" x14ac:dyDescent="0.2">
      <c r="A138" s="31">
        <v>2</v>
      </c>
      <c r="B138" s="31">
        <v>6</v>
      </c>
      <c r="C138" s="31">
        <v>1</v>
      </c>
      <c r="D138" s="31">
        <v>1</v>
      </c>
      <c r="E138" s="32" t="s">
        <v>26</v>
      </c>
      <c r="F138" s="33" t="s">
        <v>160</v>
      </c>
      <c r="G138" s="35">
        <v>0</v>
      </c>
      <c r="H138" s="35">
        <v>0</v>
      </c>
      <c r="I138" s="36"/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/>
      <c r="T138" s="37"/>
      <c r="U138" s="35"/>
      <c r="V138" s="38">
        <f t="shared" si="7"/>
        <v>0</v>
      </c>
      <c r="W138" s="39"/>
      <c r="X138" s="39"/>
    </row>
    <row r="139" spans="1:24" s="40" customFormat="1" ht="24.75" customHeight="1" x14ac:dyDescent="0.2">
      <c r="A139" s="31">
        <v>2</v>
      </c>
      <c r="B139" s="31">
        <v>6</v>
      </c>
      <c r="C139" s="31">
        <v>1</v>
      </c>
      <c r="D139" s="31">
        <v>2</v>
      </c>
      <c r="E139" s="32" t="s">
        <v>26</v>
      </c>
      <c r="F139" s="33" t="s">
        <v>161</v>
      </c>
      <c r="G139" s="35">
        <v>1000000</v>
      </c>
      <c r="H139" s="35">
        <f>+'[1]PRESUP. EJEC. 2024'!D156</f>
        <v>0</v>
      </c>
      <c r="I139" s="36">
        <f t="shared" ref="I139:I155" si="12">+G139+H139</f>
        <v>1000000</v>
      </c>
      <c r="J139" s="35">
        <v>0</v>
      </c>
      <c r="K139" s="35">
        <v>0</v>
      </c>
      <c r="L139" s="35">
        <v>0</v>
      </c>
      <c r="M139" s="35">
        <v>0</v>
      </c>
      <c r="N139" s="35"/>
      <c r="O139" s="35"/>
      <c r="P139" s="35"/>
      <c r="Q139" s="35"/>
      <c r="R139" s="35"/>
      <c r="S139" s="35"/>
      <c r="T139" s="37"/>
      <c r="U139" s="35"/>
      <c r="V139" s="38">
        <f t="shared" si="7"/>
        <v>0</v>
      </c>
      <c r="W139" s="39"/>
      <c r="X139" s="39"/>
    </row>
    <row r="140" spans="1:24" s="40" customFormat="1" ht="24.75" customHeight="1" x14ac:dyDescent="0.2">
      <c r="A140" s="31">
        <v>2</v>
      </c>
      <c r="B140" s="31">
        <v>6</v>
      </c>
      <c r="C140" s="31">
        <v>1</v>
      </c>
      <c r="D140" s="31">
        <v>3</v>
      </c>
      <c r="E140" s="32" t="s">
        <v>26</v>
      </c>
      <c r="F140" s="33" t="s">
        <v>162</v>
      </c>
      <c r="G140" s="35">
        <v>2000000</v>
      </c>
      <c r="H140" s="35">
        <f>+'[1]PRESUP. EJEC. 2024'!D157</f>
        <v>0</v>
      </c>
      <c r="I140" s="36">
        <f t="shared" si="12"/>
        <v>2000000</v>
      </c>
      <c r="J140" s="35">
        <v>0</v>
      </c>
      <c r="K140" s="35">
        <v>123369</v>
      </c>
      <c r="L140" s="35">
        <v>0</v>
      </c>
      <c r="M140" s="35">
        <v>0</v>
      </c>
      <c r="N140" s="35"/>
      <c r="O140" s="35"/>
      <c r="P140" s="35"/>
      <c r="Q140" s="35"/>
      <c r="R140" s="35"/>
      <c r="S140" s="35"/>
      <c r="T140" s="37"/>
      <c r="U140" s="35"/>
      <c r="V140" s="38">
        <f t="shared" si="7"/>
        <v>123369</v>
      </c>
      <c r="W140" s="39"/>
      <c r="X140" s="39"/>
    </row>
    <row r="141" spans="1:24" s="47" customFormat="1" ht="24.75" customHeight="1" x14ac:dyDescent="0.2">
      <c r="A141" s="31">
        <v>2</v>
      </c>
      <c r="B141" s="31">
        <v>6</v>
      </c>
      <c r="C141" s="31">
        <v>1</v>
      </c>
      <c r="D141" s="31">
        <v>4</v>
      </c>
      <c r="E141" s="32" t="s">
        <v>26</v>
      </c>
      <c r="F141" s="33" t="s">
        <v>163</v>
      </c>
      <c r="G141" s="35">
        <v>100000</v>
      </c>
      <c r="H141" s="35">
        <f>+'[1]PRESUP. EJEC. 2024'!D158</f>
        <v>2000000</v>
      </c>
      <c r="I141" s="36">
        <f t="shared" si="12"/>
        <v>2100000</v>
      </c>
      <c r="J141" s="35">
        <v>0</v>
      </c>
      <c r="K141" s="35">
        <v>922246.7</v>
      </c>
      <c r="L141" s="35">
        <v>0</v>
      </c>
      <c r="M141" s="35">
        <v>0</v>
      </c>
      <c r="N141" s="35"/>
      <c r="O141" s="35"/>
      <c r="P141" s="35"/>
      <c r="Q141" s="35"/>
      <c r="R141" s="35"/>
      <c r="S141" s="35"/>
      <c r="T141" s="37"/>
      <c r="U141" s="35"/>
      <c r="V141" s="38">
        <f t="shared" si="7"/>
        <v>922246.7</v>
      </c>
      <c r="W141" s="46"/>
      <c r="X141" s="46"/>
    </row>
    <row r="142" spans="1:24" s="40" customFormat="1" ht="24.75" hidden="1" customHeight="1" x14ac:dyDescent="0.2">
      <c r="A142" s="31">
        <v>2</v>
      </c>
      <c r="B142" s="31">
        <v>6</v>
      </c>
      <c r="C142" s="31">
        <v>1</v>
      </c>
      <c r="D142" s="31">
        <v>9</v>
      </c>
      <c r="E142" s="32" t="s">
        <v>26</v>
      </c>
      <c r="F142" s="33" t="s">
        <v>164</v>
      </c>
      <c r="G142" s="35"/>
      <c r="H142" s="35"/>
      <c r="I142" s="36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7"/>
      <c r="U142" s="35"/>
      <c r="V142" s="38"/>
      <c r="W142" s="39"/>
      <c r="X142" s="39"/>
    </row>
    <row r="143" spans="1:24" s="47" customFormat="1" ht="24.75" customHeight="1" x14ac:dyDescent="0.2">
      <c r="A143" s="31">
        <v>2</v>
      </c>
      <c r="B143" s="31">
        <v>6</v>
      </c>
      <c r="C143" s="31">
        <v>2</v>
      </c>
      <c r="D143" s="31">
        <v>1</v>
      </c>
      <c r="E143" s="32" t="s">
        <v>26</v>
      </c>
      <c r="F143" s="33" t="s">
        <v>165</v>
      </c>
      <c r="G143" s="35">
        <v>0</v>
      </c>
      <c r="H143" s="35">
        <f>+'[1]PRESUP. EJEC. 2024'!D160</f>
        <v>1500000</v>
      </c>
      <c r="I143" s="36">
        <f t="shared" si="12"/>
        <v>1500000</v>
      </c>
      <c r="J143" s="35"/>
      <c r="K143" s="35">
        <v>425655.5</v>
      </c>
      <c r="L143" s="35">
        <v>0</v>
      </c>
      <c r="M143" s="35">
        <v>0</v>
      </c>
      <c r="N143" s="35"/>
      <c r="O143" s="35"/>
      <c r="P143" s="35"/>
      <c r="Q143" s="35"/>
      <c r="R143" s="35"/>
      <c r="S143" s="35"/>
      <c r="T143" s="37"/>
      <c r="U143" s="35"/>
      <c r="V143" s="38">
        <f t="shared" si="7"/>
        <v>425655.5</v>
      </c>
      <c r="W143" s="46"/>
      <c r="X143" s="46"/>
    </row>
    <row r="144" spans="1:24" s="40" customFormat="1" ht="24.75" hidden="1" customHeight="1" x14ac:dyDescent="0.2">
      <c r="A144" s="31">
        <v>2</v>
      </c>
      <c r="B144" s="31">
        <v>6</v>
      </c>
      <c r="C144" s="31">
        <v>3</v>
      </c>
      <c r="D144" s="31">
        <v>1</v>
      </c>
      <c r="E144" s="32" t="s">
        <v>26</v>
      </c>
      <c r="F144" s="33" t="s">
        <v>166</v>
      </c>
      <c r="G144" s="35"/>
      <c r="H144" s="35"/>
      <c r="I144" s="36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7"/>
      <c r="U144" s="35"/>
      <c r="V144" s="38"/>
      <c r="W144" s="39"/>
      <c r="X144" s="39"/>
    </row>
    <row r="145" spans="1:25" s="40" customFormat="1" ht="24.75" customHeight="1" x14ac:dyDescent="0.2">
      <c r="A145" s="31">
        <v>2</v>
      </c>
      <c r="B145" s="31">
        <v>6</v>
      </c>
      <c r="C145" s="31">
        <v>4</v>
      </c>
      <c r="D145" s="31">
        <v>1</v>
      </c>
      <c r="E145" s="32" t="s">
        <v>26</v>
      </c>
      <c r="F145" s="33" t="s">
        <v>167</v>
      </c>
      <c r="G145" s="35">
        <v>0</v>
      </c>
      <c r="H145" s="35">
        <f>+'[1]PRESUP. EJEC. 2024'!D162</f>
        <v>5000000</v>
      </c>
      <c r="I145" s="36">
        <f t="shared" si="12"/>
        <v>5000000</v>
      </c>
      <c r="J145" s="35">
        <v>0</v>
      </c>
      <c r="K145" s="35">
        <v>0</v>
      </c>
      <c r="L145" s="35">
        <v>0</v>
      </c>
      <c r="M145" s="35">
        <v>0</v>
      </c>
      <c r="N145" s="35"/>
      <c r="O145" s="35"/>
      <c r="P145" s="35"/>
      <c r="Q145" s="35"/>
      <c r="R145" s="35"/>
      <c r="S145" s="35"/>
      <c r="T145" s="37"/>
      <c r="U145" s="35"/>
      <c r="V145" s="38">
        <f t="shared" si="7"/>
        <v>0</v>
      </c>
      <c r="W145" s="39"/>
      <c r="X145" s="39"/>
    </row>
    <row r="146" spans="1:25" s="40" customFormat="1" ht="24.75" hidden="1" customHeight="1" x14ac:dyDescent="0.2">
      <c r="A146" s="31">
        <v>2</v>
      </c>
      <c r="B146" s="31">
        <v>6</v>
      </c>
      <c r="C146" s="31">
        <v>4</v>
      </c>
      <c r="D146" s="31">
        <v>6</v>
      </c>
      <c r="E146" s="32" t="s">
        <v>26</v>
      </c>
      <c r="F146" s="33" t="s">
        <v>168</v>
      </c>
      <c r="G146" s="35"/>
      <c r="H146" s="35"/>
      <c r="I146" s="36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7"/>
      <c r="U146" s="35"/>
      <c r="V146" s="38"/>
      <c r="W146" s="39"/>
      <c r="X146" s="39"/>
    </row>
    <row r="147" spans="1:25" s="40" customFormat="1" ht="24.75" customHeight="1" x14ac:dyDescent="0.2">
      <c r="A147" s="31">
        <v>2</v>
      </c>
      <c r="B147" s="31">
        <v>6</v>
      </c>
      <c r="C147" s="31">
        <v>4</v>
      </c>
      <c r="D147" s="31">
        <v>7</v>
      </c>
      <c r="E147" s="32" t="s">
        <v>26</v>
      </c>
      <c r="F147" s="33" t="s">
        <v>169</v>
      </c>
      <c r="G147" s="35">
        <v>300000</v>
      </c>
      <c r="H147" s="35">
        <f>+'[1]PRESUP. EJEC. 2024'!D164</f>
        <v>0</v>
      </c>
      <c r="I147" s="36">
        <f t="shared" si="12"/>
        <v>300000</v>
      </c>
      <c r="J147" s="35">
        <v>0</v>
      </c>
      <c r="K147" s="35">
        <v>0</v>
      </c>
      <c r="L147" s="35">
        <v>0</v>
      </c>
      <c r="M147" s="35">
        <v>0</v>
      </c>
      <c r="N147" s="35"/>
      <c r="O147" s="35"/>
      <c r="P147" s="35"/>
      <c r="Q147" s="35"/>
      <c r="R147" s="35"/>
      <c r="S147" s="35"/>
      <c r="T147" s="37"/>
      <c r="U147" s="35"/>
      <c r="V147" s="38">
        <f t="shared" si="7"/>
        <v>0</v>
      </c>
      <c r="W147" s="39"/>
      <c r="X147" s="39"/>
    </row>
    <row r="148" spans="1:25" s="40" customFormat="1" ht="24.75" hidden="1" customHeight="1" x14ac:dyDescent="0.2">
      <c r="A148" s="31">
        <v>2</v>
      </c>
      <c r="B148" s="31">
        <v>6</v>
      </c>
      <c r="C148" s="31">
        <v>4</v>
      </c>
      <c r="D148" s="31">
        <v>8</v>
      </c>
      <c r="E148" s="32" t="s">
        <v>26</v>
      </c>
      <c r="F148" s="33" t="s">
        <v>170</v>
      </c>
      <c r="G148" s="35"/>
      <c r="H148" s="35"/>
      <c r="I148" s="36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7"/>
      <c r="U148" s="35"/>
      <c r="V148" s="38"/>
      <c r="W148" s="39"/>
      <c r="X148" s="39"/>
    </row>
    <row r="149" spans="1:25" s="40" customFormat="1" ht="24.75" hidden="1" customHeight="1" x14ac:dyDescent="0.2">
      <c r="A149" s="31">
        <v>2</v>
      </c>
      <c r="B149" s="31">
        <v>6</v>
      </c>
      <c r="C149" s="31">
        <v>5</v>
      </c>
      <c r="D149" s="31">
        <v>2</v>
      </c>
      <c r="E149" s="32" t="s">
        <v>26</v>
      </c>
      <c r="F149" s="33" t="s">
        <v>171</v>
      </c>
      <c r="G149" s="35"/>
      <c r="H149" s="35"/>
      <c r="I149" s="36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7"/>
      <c r="U149" s="35"/>
      <c r="V149" s="38"/>
      <c r="W149" s="39"/>
      <c r="X149" s="39"/>
    </row>
    <row r="150" spans="1:25" s="40" customFormat="1" ht="24.75" customHeight="1" x14ac:dyDescent="0.2">
      <c r="A150" s="31">
        <v>2</v>
      </c>
      <c r="B150" s="31">
        <v>6</v>
      </c>
      <c r="C150" s="31">
        <v>5</v>
      </c>
      <c r="D150" s="31">
        <v>4</v>
      </c>
      <c r="E150" s="32" t="s">
        <v>26</v>
      </c>
      <c r="F150" s="33" t="s">
        <v>172</v>
      </c>
      <c r="G150" s="35">
        <v>2000000</v>
      </c>
      <c r="H150" s="35">
        <f>+'[1]PRESUP. EJEC. 2024'!D167</f>
        <v>0</v>
      </c>
      <c r="I150" s="36">
        <f t="shared" si="12"/>
        <v>2000000</v>
      </c>
      <c r="J150" s="35">
        <v>0</v>
      </c>
      <c r="K150" s="35">
        <v>0</v>
      </c>
      <c r="L150" s="35">
        <v>0</v>
      </c>
      <c r="M150" s="35">
        <v>0</v>
      </c>
      <c r="N150" s="35"/>
      <c r="O150" s="35"/>
      <c r="P150" s="35"/>
      <c r="Q150" s="35"/>
      <c r="R150" s="35"/>
      <c r="S150" s="35"/>
      <c r="T150" s="37"/>
      <c r="U150" s="35"/>
      <c r="V150" s="38">
        <f t="shared" si="7"/>
        <v>0</v>
      </c>
      <c r="W150" s="39"/>
      <c r="X150" s="39"/>
    </row>
    <row r="151" spans="1:25" s="40" customFormat="1" ht="24.75" hidden="1" customHeight="1" x14ac:dyDescent="0.2">
      <c r="A151" s="31">
        <v>2</v>
      </c>
      <c r="B151" s="31">
        <v>6</v>
      </c>
      <c r="C151" s="31">
        <v>5</v>
      </c>
      <c r="D151" s="31">
        <v>5</v>
      </c>
      <c r="E151" s="32" t="s">
        <v>26</v>
      </c>
      <c r="F151" s="54" t="s">
        <v>173</v>
      </c>
      <c r="G151" s="35">
        <v>0</v>
      </c>
      <c r="H151" s="35">
        <f>+'[1]PRESUP. EJEC. 2024'!D168</f>
        <v>0</v>
      </c>
      <c r="I151" s="36">
        <f t="shared" si="12"/>
        <v>0</v>
      </c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7"/>
      <c r="U151" s="35"/>
      <c r="V151" s="38">
        <f t="shared" si="7"/>
        <v>0</v>
      </c>
      <c r="W151" s="39"/>
      <c r="X151" s="39"/>
    </row>
    <row r="152" spans="1:25" s="40" customFormat="1" ht="24.75" hidden="1" customHeight="1" x14ac:dyDescent="0.2">
      <c r="A152" s="31">
        <v>2</v>
      </c>
      <c r="B152" s="31">
        <v>6</v>
      </c>
      <c r="C152" s="31">
        <v>5</v>
      </c>
      <c r="D152" s="31">
        <v>3</v>
      </c>
      <c r="E152" s="32" t="s">
        <v>26</v>
      </c>
      <c r="F152" s="33" t="s">
        <v>174</v>
      </c>
      <c r="G152" s="35">
        <v>0</v>
      </c>
      <c r="H152" s="35">
        <f>+'[1]PRESUP. EJEC. 2024'!D166</f>
        <v>0</v>
      </c>
      <c r="I152" s="36">
        <f t="shared" si="12"/>
        <v>0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7"/>
      <c r="U152" s="35"/>
      <c r="V152" s="38">
        <f t="shared" si="7"/>
        <v>0</v>
      </c>
      <c r="W152" s="39"/>
      <c r="X152" s="39"/>
    </row>
    <row r="153" spans="1:25" s="40" customFormat="1" ht="24.75" hidden="1" customHeight="1" x14ac:dyDescent="0.2">
      <c r="A153" s="31">
        <v>2</v>
      </c>
      <c r="B153" s="31">
        <v>6</v>
      </c>
      <c r="C153" s="31">
        <v>5</v>
      </c>
      <c r="D153" s="31">
        <v>8</v>
      </c>
      <c r="E153" s="32" t="s">
        <v>26</v>
      </c>
      <c r="F153" s="33" t="s">
        <v>175</v>
      </c>
      <c r="G153" s="35">
        <v>0</v>
      </c>
      <c r="H153" s="35">
        <v>0</v>
      </c>
      <c r="I153" s="36">
        <f t="shared" si="12"/>
        <v>0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7"/>
      <c r="U153" s="35"/>
      <c r="V153" s="38">
        <f t="shared" si="7"/>
        <v>0</v>
      </c>
      <c r="W153" s="39"/>
      <c r="X153" s="39"/>
    </row>
    <row r="154" spans="1:25" s="40" customFormat="1" ht="24.75" customHeight="1" x14ac:dyDescent="0.2">
      <c r="A154" s="31">
        <v>2</v>
      </c>
      <c r="B154" s="31">
        <v>6</v>
      </c>
      <c r="C154" s="31">
        <v>6</v>
      </c>
      <c r="D154" s="31">
        <v>2</v>
      </c>
      <c r="E154" s="32" t="s">
        <v>26</v>
      </c>
      <c r="F154" s="33" t="s">
        <v>176</v>
      </c>
      <c r="G154" s="35">
        <v>1000000</v>
      </c>
      <c r="H154" s="35">
        <f>+'[1]PRESUP. EJEC. 2024'!D170</f>
        <v>0</v>
      </c>
      <c r="I154" s="36">
        <f t="shared" si="12"/>
        <v>1000000</v>
      </c>
      <c r="J154" s="35">
        <v>0</v>
      </c>
      <c r="K154" s="35">
        <v>0</v>
      </c>
      <c r="L154" s="35">
        <v>0</v>
      </c>
      <c r="M154" s="35">
        <v>0</v>
      </c>
      <c r="N154" s="35"/>
      <c r="O154" s="35"/>
      <c r="P154" s="35"/>
      <c r="Q154" s="35"/>
      <c r="R154" s="35"/>
      <c r="S154" s="35"/>
      <c r="T154" s="37"/>
      <c r="U154" s="35"/>
      <c r="V154" s="38">
        <f t="shared" si="7"/>
        <v>0</v>
      </c>
      <c r="W154" s="39"/>
      <c r="X154" s="39"/>
    </row>
    <row r="155" spans="1:25" s="40" customFormat="1" ht="23.25" hidden="1" customHeight="1" x14ac:dyDescent="0.2">
      <c r="A155" s="31">
        <v>2</v>
      </c>
      <c r="B155" s="31">
        <v>6</v>
      </c>
      <c r="C155" s="31">
        <v>8</v>
      </c>
      <c r="D155" s="31">
        <v>3</v>
      </c>
      <c r="E155" s="32" t="s">
        <v>26</v>
      </c>
      <c r="F155" s="33" t="s">
        <v>177</v>
      </c>
      <c r="G155" s="35">
        <v>0</v>
      </c>
      <c r="H155" s="35">
        <v>0</v>
      </c>
      <c r="I155" s="36">
        <f t="shared" si="12"/>
        <v>0</v>
      </c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7"/>
      <c r="U155" s="35"/>
      <c r="V155" s="38">
        <f t="shared" si="7"/>
        <v>0</v>
      </c>
      <c r="W155" s="39"/>
      <c r="X155" s="39"/>
    </row>
    <row r="156" spans="1:25" s="40" customFormat="1" ht="23.25" hidden="1" customHeight="1" x14ac:dyDescent="0.2">
      <c r="A156" s="31">
        <v>2</v>
      </c>
      <c r="B156" s="31">
        <v>6</v>
      </c>
      <c r="C156" s="31">
        <v>8</v>
      </c>
      <c r="D156" s="31">
        <v>6</v>
      </c>
      <c r="E156" s="32" t="s">
        <v>26</v>
      </c>
      <c r="F156" s="33" t="s">
        <v>178</v>
      </c>
      <c r="G156" s="35"/>
      <c r="H156" s="35"/>
      <c r="I156" s="36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7"/>
      <c r="U156" s="35"/>
      <c r="V156" s="38">
        <f t="shared" si="7"/>
        <v>0</v>
      </c>
      <c r="W156" s="39"/>
      <c r="X156" s="39"/>
    </row>
    <row r="157" spans="1:25" s="40" customFormat="1" ht="23.25" hidden="1" customHeight="1" x14ac:dyDescent="0.2">
      <c r="A157" s="31">
        <v>2</v>
      </c>
      <c r="B157" s="31">
        <v>6</v>
      </c>
      <c r="C157" s="31">
        <v>10</v>
      </c>
      <c r="D157" s="31">
        <v>2</v>
      </c>
      <c r="E157" s="32" t="s">
        <v>26</v>
      </c>
      <c r="F157" s="33" t="s">
        <v>179</v>
      </c>
      <c r="G157" s="35"/>
      <c r="H157" s="35"/>
      <c r="I157" s="36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7"/>
      <c r="U157" s="35"/>
      <c r="V157" s="38">
        <f t="shared" si="7"/>
        <v>0</v>
      </c>
      <c r="W157" s="39"/>
      <c r="X157" s="39"/>
    </row>
    <row r="158" spans="1:25" s="40" customFormat="1" ht="12.75" hidden="1" customHeight="1" x14ac:dyDescent="0.2">
      <c r="A158" s="31"/>
      <c r="B158" s="31"/>
      <c r="C158" s="31"/>
      <c r="D158" s="31"/>
      <c r="E158" s="32"/>
      <c r="F158" s="33"/>
      <c r="G158" s="35"/>
      <c r="H158" s="35"/>
      <c r="I158" s="36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7"/>
      <c r="U158" s="35"/>
      <c r="V158" s="38"/>
      <c r="W158" s="39"/>
      <c r="X158" s="39"/>
      <c r="Y158" s="40" t="s">
        <v>180</v>
      </c>
    </row>
    <row r="159" spans="1:25" s="40" customFormat="1" ht="23.25" customHeight="1" x14ac:dyDescent="0.2">
      <c r="A159" s="31"/>
      <c r="B159" s="31"/>
      <c r="C159" s="31"/>
      <c r="D159" s="31"/>
      <c r="E159" s="32"/>
      <c r="F159" s="6" t="s">
        <v>181</v>
      </c>
      <c r="G159" s="25">
        <f>SUM(G160:G162)</f>
        <v>30000000</v>
      </c>
      <c r="H159" s="25">
        <f>SUM(H160:H163)</f>
        <v>1500000000</v>
      </c>
      <c r="I159" s="27">
        <f>SUM(I160:I163)</f>
        <v>1530000000</v>
      </c>
      <c r="J159" s="25">
        <f t="shared" ref="J159:V159" si="13">SUM(J160:J163)</f>
        <v>0</v>
      </c>
      <c r="K159" s="25">
        <f t="shared" si="13"/>
        <v>300000000</v>
      </c>
      <c r="L159" s="25">
        <f t="shared" si="13"/>
        <v>0</v>
      </c>
      <c r="M159" s="25">
        <f t="shared" si="13"/>
        <v>0</v>
      </c>
      <c r="N159" s="25">
        <f t="shared" si="13"/>
        <v>0</v>
      </c>
      <c r="O159" s="25">
        <f t="shared" si="13"/>
        <v>0</v>
      </c>
      <c r="P159" s="25">
        <f t="shared" si="13"/>
        <v>0</v>
      </c>
      <c r="Q159" s="25">
        <f t="shared" si="13"/>
        <v>0</v>
      </c>
      <c r="R159" s="25">
        <f t="shared" si="13"/>
        <v>0</v>
      </c>
      <c r="S159" s="25">
        <f t="shared" si="13"/>
        <v>0</v>
      </c>
      <c r="T159" s="25">
        <f t="shared" si="13"/>
        <v>0</v>
      </c>
      <c r="U159" s="25">
        <f t="shared" si="13"/>
        <v>0</v>
      </c>
      <c r="V159" s="25">
        <f t="shared" si="13"/>
        <v>300000000</v>
      </c>
      <c r="W159" s="39"/>
      <c r="X159" s="39"/>
    </row>
    <row r="160" spans="1:25" ht="23.25" customHeight="1" x14ac:dyDescent="0.25">
      <c r="A160" s="31">
        <v>2</v>
      </c>
      <c r="B160" s="31">
        <v>7</v>
      </c>
      <c r="C160" s="31">
        <v>1</v>
      </c>
      <c r="D160" s="31">
        <v>2</v>
      </c>
      <c r="E160" s="32" t="s">
        <v>26</v>
      </c>
      <c r="F160" s="33" t="s">
        <v>182</v>
      </c>
      <c r="G160" s="35">
        <v>15000000</v>
      </c>
      <c r="H160" s="35">
        <f>+'[1]PRESUP. EJEC. 2024'!D174</f>
        <v>0</v>
      </c>
      <c r="I160" s="36">
        <f>+G160+H160</f>
        <v>15000000</v>
      </c>
      <c r="J160" s="57">
        <v>0</v>
      </c>
      <c r="K160" s="57">
        <v>0</v>
      </c>
      <c r="L160" s="58">
        <v>0</v>
      </c>
      <c r="M160" s="58">
        <v>0</v>
      </c>
      <c r="N160" s="35"/>
      <c r="O160" s="58"/>
      <c r="P160" s="35"/>
      <c r="Q160" s="35"/>
      <c r="R160" s="58"/>
      <c r="S160" s="58"/>
      <c r="T160" s="59"/>
      <c r="U160" s="35"/>
      <c r="V160" s="38">
        <f>SUM(J160:U160)</f>
        <v>0</v>
      </c>
    </row>
    <row r="161" spans="1:24" ht="23.25" customHeight="1" x14ac:dyDescent="0.25">
      <c r="A161" s="31">
        <v>2</v>
      </c>
      <c r="B161" s="31">
        <v>7</v>
      </c>
      <c r="C161" s="31">
        <v>1</v>
      </c>
      <c r="D161" s="31">
        <v>3</v>
      </c>
      <c r="E161" s="32" t="s">
        <v>26</v>
      </c>
      <c r="F161" s="33" t="s">
        <v>183</v>
      </c>
      <c r="G161" s="35">
        <v>15000000</v>
      </c>
      <c r="H161" s="35">
        <f>+'[1]PRESUP. EJEC. 2024'!D175</f>
        <v>0</v>
      </c>
      <c r="I161" s="36">
        <f>+G161+H161</f>
        <v>15000000</v>
      </c>
      <c r="J161" s="57">
        <v>0</v>
      </c>
      <c r="K161" s="57">
        <v>0</v>
      </c>
      <c r="L161" s="58">
        <v>0</v>
      </c>
      <c r="M161" s="58">
        <v>0</v>
      </c>
      <c r="N161" s="35"/>
      <c r="O161" s="58"/>
      <c r="P161" s="58"/>
      <c r="Q161" s="58"/>
      <c r="R161" s="58"/>
      <c r="S161" s="58"/>
      <c r="T161" s="59"/>
      <c r="U161" s="58"/>
      <c r="V161" s="38">
        <f>SUM(J161:U161)</f>
        <v>0</v>
      </c>
    </row>
    <row r="162" spans="1:24" s="40" customFormat="1" ht="18.75" hidden="1" customHeight="1" x14ac:dyDescent="0.2">
      <c r="A162" s="31">
        <v>2</v>
      </c>
      <c r="B162" s="31">
        <v>7</v>
      </c>
      <c r="C162" s="31">
        <v>2</v>
      </c>
      <c r="D162" s="31">
        <v>1</v>
      </c>
      <c r="E162" s="32" t="s">
        <v>26</v>
      </c>
      <c r="F162" s="33" t="s">
        <v>184</v>
      </c>
      <c r="G162" s="35"/>
      <c r="H162" s="35"/>
      <c r="I162" s="36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7"/>
      <c r="U162" s="35"/>
      <c r="V162" s="38"/>
      <c r="W162" s="39"/>
      <c r="X162" s="39"/>
    </row>
    <row r="163" spans="1:24" s="40" customFormat="1" ht="23.25" customHeight="1" x14ac:dyDescent="0.2">
      <c r="A163" s="31">
        <v>2</v>
      </c>
      <c r="B163" s="31">
        <v>7</v>
      </c>
      <c r="C163" s="31">
        <v>2</v>
      </c>
      <c r="D163" s="31">
        <v>4</v>
      </c>
      <c r="E163" s="32" t="s">
        <v>26</v>
      </c>
      <c r="F163" s="54" t="s">
        <v>185</v>
      </c>
      <c r="G163" s="35">
        <v>0</v>
      </c>
      <c r="H163" s="35">
        <f>+'[1]PRESUP. EJEC. 2024'!D176</f>
        <v>1500000000</v>
      </c>
      <c r="I163" s="36">
        <f>+G163+H163</f>
        <v>1500000000</v>
      </c>
      <c r="J163" s="35">
        <v>0</v>
      </c>
      <c r="K163" s="35">
        <v>300000000</v>
      </c>
      <c r="L163" s="35">
        <v>0</v>
      </c>
      <c r="M163" s="35">
        <v>0</v>
      </c>
      <c r="N163" s="35"/>
      <c r="O163" s="35"/>
      <c r="P163" s="35"/>
      <c r="Q163" s="35"/>
      <c r="R163" s="35"/>
      <c r="S163" s="35"/>
      <c r="T163" s="37"/>
      <c r="U163" s="35"/>
      <c r="V163" s="38">
        <f>SUM(J163:U163)</f>
        <v>300000000</v>
      </c>
      <c r="W163" s="39"/>
      <c r="X163" s="39"/>
    </row>
    <row r="164" spans="1:24" s="40" customFormat="1" ht="23.25" hidden="1" customHeight="1" x14ac:dyDescent="0.2">
      <c r="A164" s="31"/>
      <c r="B164" s="31"/>
      <c r="C164" s="31"/>
      <c r="D164" s="31"/>
      <c r="E164" s="32"/>
      <c r="F164" s="6" t="s">
        <v>186</v>
      </c>
      <c r="G164" s="51">
        <f t="shared" ref="G164:U164" si="14">SUM(G165:G166)</f>
        <v>0</v>
      </c>
      <c r="H164" s="51">
        <f t="shared" si="14"/>
        <v>0</v>
      </c>
      <c r="I164" s="56"/>
      <c r="J164" s="51">
        <f t="shared" si="14"/>
        <v>0</v>
      </c>
      <c r="K164" s="51">
        <f t="shared" si="14"/>
        <v>0</v>
      </c>
      <c r="L164" s="51">
        <f t="shared" si="14"/>
        <v>0</v>
      </c>
      <c r="M164" s="51">
        <f t="shared" si="14"/>
        <v>0</v>
      </c>
      <c r="N164" s="51">
        <f t="shared" si="14"/>
        <v>0</v>
      </c>
      <c r="O164" s="51">
        <f t="shared" si="14"/>
        <v>0</v>
      </c>
      <c r="P164" s="51">
        <f t="shared" si="14"/>
        <v>0</v>
      </c>
      <c r="Q164" s="51">
        <f t="shared" si="14"/>
        <v>0</v>
      </c>
      <c r="R164" s="51">
        <f t="shared" si="14"/>
        <v>0</v>
      </c>
      <c r="S164" s="51">
        <f t="shared" si="14"/>
        <v>0</v>
      </c>
      <c r="T164" s="53">
        <f t="shared" si="14"/>
        <v>0</v>
      </c>
      <c r="U164" s="51">
        <f t="shared" si="14"/>
        <v>0</v>
      </c>
      <c r="V164" s="28">
        <f t="shared" ref="V164:V175" si="15">SUM(J164:U164)</f>
        <v>0</v>
      </c>
      <c r="W164" s="39"/>
      <c r="X164" s="39"/>
    </row>
    <row r="165" spans="1:24" s="40" customFormat="1" ht="23.25" hidden="1" customHeight="1" x14ac:dyDescent="0.2">
      <c r="A165" s="31">
        <v>2</v>
      </c>
      <c r="B165" s="31">
        <v>9</v>
      </c>
      <c r="C165" s="31">
        <v>1</v>
      </c>
      <c r="D165" s="31">
        <v>1</v>
      </c>
      <c r="E165" s="32" t="s">
        <v>26</v>
      </c>
      <c r="F165" s="33" t="s">
        <v>187</v>
      </c>
      <c r="G165" s="35"/>
      <c r="H165" s="35"/>
      <c r="I165" s="36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7"/>
      <c r="U165" s="35"/>
      <c r="V165" s="38">
        <f t="shared" si="15"/>
        <v>0</v>
      </c>
      <c r="W165" s="39"/>
      <c r="X165" s="39"/>
    </row>
    <row r="166" spans="1:24" s="40" customFormat="1" ht="23.25" hidden="1" customHeight="1" x14ac:dyDescent="0.2">
      <c r="A166" s="31">
        <v>2</v>
      </c>
      <c r="B166" s="31">
        <v>9</v>
      </c>
      <c r="C166" s="31">
        <v>1</v>
      </c>
      <c r="D166" s="31">
        <v>2</v>
      </c>
      <c r="E166" s="32" t="s">
        <v>26</v>
      </c>
      <c r="F166" s="33" t="s">
        <v>188</v>
      </c>
      <c r="G166" s="35"/>
      <c r="H166" s="35"/>
      <c r="I166" s="36"/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/>
      <c r="T166" s="37"/>
      <c r="U166" s="35"/>
      <c r="V166" s="38">
        <f t="shared" si="15"/>
        <v>0</v>
      </c>
      <c r="W166" s="39"/>
      <c r="X166" s="39"/>
    </row>
    <row r="167" spans="1:24" s="40" customFormat="1" ht="23.25" hidden="1" customHeight="1" x14ac:dyDescent="0.2">
      <c r="A167" s="31"/>
      <c r="B167" s="31"/>
      <c r="C167" s="31"/>
      <c r="D167" s="31"/>
      <c r="E167" s="32"/>
      <c r="F167" s="33"/>
      <c r="G167" s="35"/>
      <c r="H167" s="35"/>
      <c r="I167" s="36"/>
      <c r="J167" s="33"/>
      <c r="K167" s="35"/>
      <c r="L167" s="35"/>
      <c r="M167" s="35"/>
      <c r="N167" s="35"/>
      <c r="O167" s="35"/>
      <c r="P167" s="35"/>
      <c r="Q167" s="35"/>
      <c r="R167" s="35"/>
      <c r="S167" s="35"/>
      <c r="T167" s="37"/>
      <c r="U167" s="35"/>
      <c r="V167" s="38"/>
      <c r="W167" s="39"/>
      <c r="X167" s="39"/>
    </row>
    <row r="168" spans="1:24" s="40" customFormat="1" ht="23.25" hidden="1" customHeight="1" x14ac:dyDescent="0.2">
      <c r="A168" s="31"/>
      <c r="B168" s="31"/>
      <c r="C168" s="31"/>
      <c r="D168" s="31"/>
      <c r="E168" s="32"/>
      <c r="F168" s="6" t="s">
        <v>189</v>
      </c>
      <c r="G168" s="25">
        <f>SUM(G169)</f>
        <v>0</v>
      </c>
      <c r="H168" s="25">
        <f>SUM(H169)</f>
        <v>0</v>
      </c>
      <c r="I168" s="27"/>
      <c r="J168" s="25">
        <f>SUM(J169)</f>
        <v>0</v>
      </c>
      <c r="K168" s="25">
        <f t="shared" ref="K168:U168" si="16">SUM(K169)</f>
        <v>0</v>
      </c>
      <c r="L168" s="25">
        <f t="shared" si="16"/>
        <v>0</v>
      </c>
      <c r="M168" s="25">
        <f t="shared" si="16"/>
        <v>0</v>
      </c>
      <c r="N168" s="25">
        <f t="shared" si="16"/>
        <v>0</v>
      </c>
      <c r="O168" s="25">
        <f t="shared" si="16"/>
        <v>0</v>
      </c>
      <c r="P168" s="25">
        <f t="shared" si="16"/>
        <v>0</v>
      </c>
      <c r="Q168" s="25">
        <f t="shared" si="16"/>
        <v>0</v>
      </c>
      <c r="R168" s="25">
        <f t="shared" si="16"/>
        <v>0</v>
      </c>
      <c r="S168" s="25">
        <f t="shared" si="16"/>
        <v>0</v>
      </c>
      <c r="T168" s="26">
        <f t="shared" si="16"/>
        <v>0</v>
      </c>
      <c r="U168" s="25">
        <f t="shared" si="16"/>
        <v>0</v>
      </c>
      <c r="V168" s="28">
        <f t="shared" si="15"/>
        <v>0</v>
      </c>
      <c r="W168" s="39"/>
      <c r="X168" s="39"/>
    </row>
    <row r="169" spans="1:24" s="40" customFormat="1" ht="23.25" hidden="1" customHeight="1" x14ac:dyDescent="0.2">
      <c r="A169" s="31">
        <v>3</v>
      </c>
      <c r="B169" s="31">
        <v>1</v>
      </c>
      <c r="C169" s="31">
        <v>1</v>
      </c>
      <c r="D169" s="31">
        <v>1</v>
      </c>
      <c r="E169" s="32" t="s">
        <v>26</v>
      </c>
      <c r="F169" s="33" t="s">
        <v>189</v>
      </c>
      <c r="G169" s="35"/>
      <c r="H169" s="35"/>
      <c r="I169" s="36"/>
      <c r="J169" s="35">
        <v>0</v>
      </c>
      <c r="K169" s="35">
        <v>0</v>
      </c>
      <c r="L169" s="35"/>
      <c r="M169" s="35"/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/>
      <c r="T169" s="37"/>
      <c r="U169" s="35"/>
      <c r="V169" s="38">
        <f t="shared" si="15"/>
        <v>0</v>
      </c>
      <c r="W169" s="39"/>
      <c r="X169" s="39"/>
    </row>
    <row r="170" spans="1:24" s="40" customFormat="1" ht="23.25" hidden="1" customHeight="1" x14ac:dyDescent="0.2">
      <c r="A170" s="31"/>
      <c r="B170" s="31"/>
      <c r="C170" s="31"/>
      <c r="D170" s="31"/>
      <c r="E170" s="32"/>
      <c r="F170" s="33"/>
      <c r="G170" s="35"/>
      <c r="H170" s="35"/>
      <c r="I170" s="36"/>
      <c r="J170" s="33"/>
      <c r="K170" s="35"/>
      <c r="L170" s="35"/>
      <c r="M170" s="35"/>
      <c r="N170" s="35"/>
      <c r="O170" s="35"/>
      <c r="P170" s="35"/>
      <c r="Q170" s="35"/>
      <c r="R170" s="35"/>
      <c r="S170" s="35"/>
      <c r="T170" s="37"/>
      <c r="U170" s="35"/>
      <c r="V170" s="38">
        <f t="shared" si="15"/>
        <v>0</v>
      </c>
      <c r="W170" s="39"/>
      <c r="X170" s="39"/>
    </row>
    <row r="171" spans="1:24" s="40" customFormat="1" ht="23.25" hidden="1" customHeight="1" x14ac:dyDescent="0.2">
      <c r="A171" s="31"/>
      <c r="B171" s="31"/>
      <c r="C171" s="31"/>
      <c r="D171" s="31"/>
      <c r="E171" s="32"/>
      <c r="F171" s="6" t="s">
        <v>190</v>
      </c>
      <c r="G171" s="8"/>
      <c r="H171" s="8"/>
      <c r="I171" s="60"/>
      <c r="J171" s="25">
        <f t="shared" ref="J171:U171" si="17">SUM(J172:J172)</f>
        <v>0</v>
      </c>
      <c r="K171" s="25">
        <f t="shared" si="17"/>
        <v>0</v>
      </c>
      <c r="L171" s="25">
        <f t="shared" si="17"/>
        <v>0</v>
      </c>
      <c r="M171" s="25">
        <f t="shared" si="17"/>
        <v>0</v>
      </c>
      <c r="N171" s="25">
        <f t="shared" si="17"/>
        <v>0</v>
      </c>
      <c r="O171" s="25">
        <f t="shared" si="17"/>
        <v>0</v>
      </c>
      <c r="P171" s="25">
        <f t="shared" si="17"/>
        <v>0</v>
      </c>
      <c r="Q171" s="25">
        <f t="shared" si="17"/>
        <v>0</v>
      </c>
      <c r="R171" s="25">
        <f t="shared" si="17"/>
        <v>0</v>
      </c>
      <c r="S171" s="25">
        <f t="shared" si="17"/>
        <v>0</v>
      </c>
      <c r="T171" s="26">
        <f t="shared" si="17"/>
        <v>0</v>
      </c>
      <c r="U171" s="25">
        <f t="shared" si="17"/>
        <v>0</v>
      </c>
      <c r="V171" s="28">
        <f t="shared" si="15"/>
        <v>0</v>
      </c>
      <c r="W171" s="39"/>
      <c r="X171" s="39"/>
    </row>
    <row r="172" spans="1:24" s="40" customFormat="1" ht="23.25" hidden="1" customHeight="1" x14ac:dyDescent="0.2">
      <c r="A172" s="31">
        <v>4</v>
      </c>
      <c r="B172" s="31">
        <v>2</v>
      </c>
      <c r="C172" s="31">
        <v>1</v>
      </c>
      <c r="D172" s="31">
        <v>5</v>
      </c>
      <c r="E172" s="32" t="s">
        <v>26</v>
      </c>
      <c r="F172" s="61" t="s">
        <v>191</v>
      </c>
      <c r="G172" s="42"/>
      <c r="H172" s="42"/>
      <c r="I172" s="62"/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/>
      <c r="S172" s="35"/>
      <c r="T172" s="37"/>
      <c r="U172" s="35"/>
      <c r="V172" s="38">
        <f t="shared" si="15"/>
        <v>0</v>
      </c>
      <c r="W172" s="39"/>
      <c r="X172" s="39"/>
    </row>
    <row r="173" spans="1:24" s="40" customFormat="1" ht="14.25" hidden="1" customHeight="1" x14ac:dyDescent="0.2">
      <c r="A173" s="31"/>
      <c r="B173" s="31"/>
      <c r="C173" s="31"/>
      <c r="D173" s="31"/>
      <c r="E173" s="32"/>
      <c r="F173" s="33"/>
      <c r="G173" s="35"/>
      <c r="H173" s="35"/>
      <c r="I173" s="36"/>
      <c r="J173" s="33"/>
      <c r="K173" s="35"/>
      <c r="L173" s="35"/>
      <c r="M173" s="35"/>
      <c r="N173" s="35"/>
      <c r="O173" s="35"/>
      <c r="P173" s="35"/>
      <c r="Q173" s="35"/>
      <c r="R173" s="35"/>
      <c r="S173" s="35"/>
      <c r="T173" s="37"/>
      <c r="U173" s="35"/>
      <c r="V173" s="38"/>
      <c r="W173" s="39"/>
      <c r="X173" s="39"/>
    </row>
    <row r="174" spans="1:24" s="40" customFormat="1" ht="23.25" customHeight="1" x14ac:dyDescent="0.2">
      <c r="A174" s="31"/>
      <c r="B174" s="31"/>
      <c r="C174" s="31"/>
      <c r="D174" s="31"/>
      <c r="E174" s="32"/>
      <c r="F174" s="6" t="s">
        <v>192</v>
      </c>
      <c r="G174" s="25">
        <f>SUM(G175)</f>
        <v>5000000</v>
      </c>
      <c r="H174" s="25">
        <f>SUM(H175)</f>
        <v>0</v>
      </c>
      <c r="I174" s="27">
        <f>SUM(I175)</f>
        <v>5000000</v>
      </c>
      <c r="J174" s="25">
        <f>SUM(J175)</f>
        <v>0</v>
      </c>
      <c r="K174" s="25">
        <f t="shared" ref="K174:U174" si="18">SUM(K175)</f>
        <v>0</v>
      </c>
      <c r="L174" s="25">
        <f t="shared" si="18"/>
        <v>0</v>
      </c>
      <c r="M174" s="25">
        <f t="shared" si="18"/>
        <v>0</v>
      </c>
      <c r="N174" s="25">
        <f t="shared" si="18"/>
        <v>0</v>
      </c>
      <c r="O174" s="25">
        <f t="shared" si="18"/>
        <v>0</v>
      </c>
      <c r="P174" s="25">
        <f t="shared" si="18"/>
        <v>0</v>
      </c>
      <c r="Q174" s="25">
        <f t="shared" si="18"/>
        <v>0</v>
      </c>
      <c r="R174" s="25">
        <f t="shared" si="18"/>
        <v>0</v>
      </c>
      <c r="S174" s="25">
        <f t="shared" si="18"/>
        <v>0</v>
      </c>
      <c r="T174" s="26">
        <f t="shared" si="18"/>
        <v>0</v>
      </c>
      <c r="U174" s="25">
        <f t="shared" si="18"/>
        <v>0</v>
      </c>
      <c r="V174" s="28">
        <f t="shared" si="15"/>
        <v>0</v>
      </c>
      <c r="W174" s="39"/>
      <c r="X174" s="39"/>
    </row>
    <row r="175" spans="1:24" s="40" customFormat="1" ht="23.25" customHeight="1" x14ac:dyDescent="0.2">
      <c r="A175" s="32" t="s">
        <v>193</v>
      </c>
      <c r="B175" s="31">
        <v>2</v>
      </c>
      <c r="C175" s="31">
        <v>2</v>
      </c>
      <c r="D175" s="31">
        <v>1</v>
      </c>
      <c r="E175" s="32" t="s">
        <v>26</v>
      </c>
      <c r="F175" s="33" t="s">
        <v>194</v>
      </c>
      <c r="G175" s="35">
        <v>5000000</v>
      </c>
      <c r="H175" s="35">
        <f>+'[1]PRESUP. EJEC. 2024'!D186</f>
        <v>0</v>
      </c>
      <c r="I175" s="36">
        <f>+G175+H175</f>
        <v>5000000</v>
      </c>
      <c r="J175" s="35">
        <v>0</v>
      </c>
      <c r="K175" s="35">
        <v>0</v>
      </c>
      <c r="L175" s="35">
        <v>0</v>
      </c>
      <c r="M175" s="35"/>
      <c r="N175" s="35"/>
      <c r="O175" s="35"/>
      <c r="P175" s="35"/>
      <c r="Q175" s="35"/>
      <c r="R175" s="35"/>
      <c r="S175" s="35"/>
      <c r="T175" s="37"/>
      <c r="U175" s="35"/>
      <c r="V175" s="38">
        <f t="shared" si="15"/>
        <v>0</v>
      </c>
      <c r="W175" s="39"/>
      <c r="X175" s="39"/>
    </row>
    <row r="176" spans="1:24" s="40" customFormat="1" ht="14.25" hidden="1" customHeight="1" x14ac:dyDescent="0.2">
      <c r="A176" s="31"/>
      <c r="B176" s="33"/>
      <c r="C176" s="33"/>
      <c r="D176" s="33"/>
      <c r="E176" s="33"/>
      <c r="F176" s="33"/>
      <c r="G176" s="35"/>
      <c r="H176" s="35"/>
      <c r="I176" s="36"/>
      <c r="J176" s="33"/>
      <c r="K176" s="35"/>
      <c r="L176" s="35"/>
      <c r="M176" s="35"/>
      <c r="N176" s="35"/>
      <c r="O176" s="35"/>
      <c r="P176" s="35"/>
      <c r="Q176" s="35"/>
      <c r="R176" s="35"/>
      <c r="S176" s="35"/>
      <c r="T176" s="37"/>
      <c r="U176" s="35"/>
      <c r="V176" s="38"/>
      <c r="W176" s="39"/>
      <c r="X176" s="39"/>
    </row>
    <row r="177" spans="1:24" s="40" customFormat="1" ht="23.25" customHeight="1" x14ac:dyDescent="0.2">
      <c r="A177" s="16" t="s">
        <v>195</v>
      </c>
      <c r="B177" s="16"/>
      <c r="C177" s="16"/>
      <c r="D177" s="16"/>
      <c r="E177" s="16"/>
      <c r="F177" s="16"/>
      <c r="G177" s="28">
        <f t="shared" ref="G177:V177" si="19">SUM(G174+G171+G168+G164+G159+G137+G133+G115+G80+G32+G8)</f>
        <v>1132817388</v>
      </c>
      <c r="H177" s="28">
        <f t="shared" si="19"/>
        <v>2755313627.29</v>
      </c>
      <c r="I177" s="45">
        <f t="shared" si="19"/>
        <v>3888131015.29</v>
      </c>
      <c r="J177" s="28">
        <f t="shared" si="19"/>
        <v>317977990.91999996</v>
      </c>
      <c r="K177" s="28">
        <f t="shared" si="19"/>
        <v>651844407.84000003</v>
      </c>
      <c r="L177" s="28">
        <f t="shared" si="19"/>
        <v>111232618.65000001</v>
      </c>
      <c r="M177" s="28">
        <f t="shared" si="19"/>
        <v>171820166.99000001</v>
      </c>
      <c r="N177" s="28">
        <f t="shared" si="19"/>
        <v>0</v>
      </c>
      <c r="O177" s="28">
        <f t="shared" si="19"/>
        <v>0</v>
      </c>
      <c r="P177" s="28">
        <f t="shared" si="19"/>
        <v>0</v>
      </c>
      <c r="Q177" s="28">
        <f t="shared" si="19"/>
        <v>0</v>
      </c>
      <c r="R177" s="28">
        <f t="shared" si="19"/>
        <v>0</v>
      </c>
      <c r="S177" s="28">
        <f t="shared" si="19"/>
        <v>0</v>
      </c>
      <c r="T177" s="28">
        <f t="shared" si="19"/>
        <v>0</v>
      </c>
      <c r="U177" s="28">
        <f t="shared" si="19"/>
        <v>0</v>
      </c>
      <c r="V177" s="28">
        <f t="shared" si="19"/>
        <v>1252875184.4000001</v>
      </c>
      <c r="W177" s="63"/>
      <c r="X177" s="39"/>
    </row>
    <row r="178" spans="1:24" s="12" customFormat="1" x14ac:dyDescent="0.25">
      <c r="A178" s="13"/>
      <c r="G178" s="9"/>
      <c r="H178" s="9"/>
      <c r="I178" s="9"/>
      <c r="J178" s="64"/>
      <c r="K178" s="9"/>
      <c r="L178" s="9"/>
      <c r="M178" s="9"/>
      <c r="N178" s="10"/>
      <c r="O178" s="9"/>
      <c r="P178" s="9"/>
      <c r="Q178" s="9"/>
      <c r="R178" s="9"/>
      <c r="S178" s="9"/>
      <c r="T178" s="11"/>
      <c r="U178" s="9"/>
      <c r="V178" s="9"/>
      <c r="W178" s="9"/>
      <c r="X178" s="9"/>
    </row>
    <row r="179" spans="1:24" s="12" customFormat="1" hidden="1" x14ac:dyDescent="0.25">
      <c r="A179" s="13"/>
      <c r="G179" s="9"/>
      <c r="H179" s="9"/>
      <c r="I179" s="9"/>
      <c r="J179" s="64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  <c r="X179" s="9"/>
    </row>
    <row r="180" spans="1:24" s="12" customFormat="1" hidden="1" x14ac:dyDescent="0.25">
      <c r="A180" s="13"/>
      <c r="G180" s="9"/>
      <c r="H180" s="9"/>
      <c r="I180" s="9"/>
      <c r="J180" s="64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  <c r="X180" s="9"/>
    </row>
    <row r="181" spans="1:24" s="12" customFormat="1" hidden="1" x14ac:dyDescent="0.25">
      <c r="A181" s="13"/>
      <c r="G181" s="9"/>
      <c r="H181" s="9"/>
      <c r="I181" s="9"/>
      <c r="J181" s="64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  <c r="X181" s="9"/>
    </row>
    <row r="182" spans="1:24" s="12" customFormat="1" hidden="1" x14ac:dyDescent="0.25">
      <c r="A182" s="13"/>
      <c r="G182" s="9"/>
      <c r="H182" s="9"/>
      <c r="I182" s="9"/>
      <c r="J182" s="64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  <c r="X182" s="9"/>
    </row>
    <row r="183" spans="1:24" s="12" customFormat="1" x14ac:dyDescent="0.25">
      <c r="A183" s="13"/>
      <c r="G183" s="9"/>
      <c r="H183" s="9"/>
      <c r="I183" s="9"/>
      <c r="J183" s="64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  <c r="X183" s="9"/>
    </row>
    <row r="184" spans="1:24" s="12" customFormat="1" hidden="1" x14ac:dyDescent="0.25">
      <c r="A184" s="13"/>
      <c r="G184" s="9"/>
      <c r="H184" s="9"/>
      <c r="I184" s="9"/>
      <c r="J184" s="64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  <c r="X184" s="9"/>
    </row>
    <row r="185" spans="1:24" s="12" customFormat="1" hidden="1" x14ac:dyDescent="0.25">
      <c r="A185" s="13"/>
      <c r="G185" s="9"/>
      <c r="H185" s="9"/>
      <c r="I185" s="9"/>
      <c r="J185" s="64"/>
      <c r="K185" s="9"/>
      <c r="L185" s="9"/>
      <c r="M185" s="9"/>
      <c r="N185" s="10"/>
      <c r="O185" s="9"/>
      <c r="P185" s="9"/>
      <c r="Q185" s="9"/>
      <c r="R185" s="9"/>
      <c r="S185" s="9"/>
      <c r="T185" s="11"/>
      <c r="U185" s="9"/>
      <c r="V185" s="9"/>
      <c r="W185" s="9"/>
      <c r="X185" s="9"/>
    </row>
    <row r="186" spans="1:24" s="12" customFormat="1" hidden="1" x14ac:dyDescent="0.25">
      <c r="A186" s="13"/>
      <c r="G186" s="9"/>
      <c r="H186" s="9"/>
      <c r="I186" s="9"/>
      <c r="J186" s="64"/>
      <c r="K186" s="9"/>
      <c r="L186" s="9"/>
      <c r="M186" s="9"/>
      <c r="N186" s="10"/>
      <c r="O186" s="9"/>
      <c r="P186" s="9"/>
      <c r="Q186" s="9"/>
      <c r="R186" s="9"/>
      <c r="S186" s="9"/>
      <c r="T186" s="11"/>
      <c r="U186" s="9"/>
      <c r="V186" s="9"/>
      <c r="W186" s="9"/>
      <c r="X186" s="9"/>
    </row>
    <row r="187" spans="1:24" s="12" customFormat="1" x14ac:dyDescent="0.25">
      <c r="A187" s="13"/>
      <c r="G187" s="9"/>
      <c r="H187" s="9"/>
      <c r="I187" s="9"/>
      <c r="J187" s="64"/>
      <c r="K187" s="9"/>
      <c r="L187" s="9"/>
      <c r="M187" s="9"/>
      <c r="N187" s="10"/>
      <c r="O187" s="9"/>
      <c r="P187" s="9"/>
      <c r="Q187" s="9"/>
      <c r="R187" s="9"/>
      <c r="S187" s="9"/>
      <c r="T187" s="11"/>
      <c r="U187" s="9"/>
      <c r="V187" s="9"/>
      <c r="W187" s="9"/>
      <c r="X187" s="9"/>
    </row>
    <row r="188" spans="1:24" s="12" customFormat="1" ht="15.75" customHeight="1" x14ac:dyDescent="0.25">
      <c r="A188" s="13"/>
      <c r="F188" s="13"/>
      <c r="G188" s="65"/>
      <c r="H188" s="9"/>
      <c r="I188" s="65"/>
      <c r="K188" s="9"/>
      <c r="L188" s="9"/>
      <c r="M188" s="9"/>
      <c r="N188" s="10"/>
      <c r="O188" s="9"/>
      <c r="P188" s="9"/>
      <c r="Q188" s="9"/>
      <c r="R188" s="9"/>
      <c r="S188" s="9"/>
      <c r="T188" s="11"/>
      <c r="U188" s="9"/>
      <c r="V188" s="9"/>
      <c r="W188" s="9"/>
      <c r="X188" s="9"/>
    </row>
    <row r="189" spans="1:24" s="12" customFormat="1" ht="15.75" customHeight="1" x14ac:dyDescent="0.25">
      <c r="A189" s="13"/>
      <c r="F189" s="13"/>
      <c r="G189" s="65"/>
      <c r="H189" s="65"/>
      <c r="I189" s="65"/>
      <c r="K189" s="9"/>
      <c r="L189" s="9"/>
      <c r="M189" s="9"/>
      <c r="N189" s="10"/>
      <c r="O189" s="9"/>
      <c r="P189" s="9"/>
      <c r="Q189" s="9"/>
      <c r="R189" s="9"/>
      <c r="S189" s="9"/>
      <c r="T189" s="11"/>
      <c r="U189" s="9"/>
      <c r="V189" s="9"/>
      <c r="W189" s="9"/>
      <c r="X189" s="9"/>
    </row>
    <row r="190" spans="1:24" s="67" customFormat="1" ht="23.25" customHeight="1" x14ac:dyDescent="0.35">
      <c r="A190" s="66"/>
      <c r="F190" s="68" t="s">
        <v>196</v>
      </c>
      <c r="G190" s="68"/>
      <c r="H190" s="69"/>
      <c r="I190" s="69"/>
      <c r="J190" s="68" t="s">
        <v>197</v>
      </c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70"/>
      <c r="X190" s="70"/>
    </row>
    <row r="191" spans="1:24" s="72" customFormat="1" ht="19.5" customHeight="1" x14ac:dyDescent="0.3">
      <c r="A191" s="71"/>
      <c r="F191" s="73" t="s">
        <v>198</v>
      </c>
      <c r="G191" s="73"/>
      <c r="I191" s="74"/>
      <c r="J191" s="75" t="s">
        <v>199</v>
      </c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6"/>
      <c r="X191" s="76"/>
    </row>
    <row r="192" spans="1:24" s="12" customFormat="1" ht="19.5" customHeight="1" x14ac:dyDescent="0.3">
      <c r="A192" s="13"/>
      <c r="F192" s="77"/>
      <c r="G192" s="77"/>
      <c r="I192" s="74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9"/>
      <c r="X192" s="9"/>
    </row>
    <row r="193" spans="1:24" s="12" customFormat="1" ht="19.5" customHeight="1" x14ac:dyDescent="0.3">
      <c r="A193" s="13"/>
      <c r="F193" s="77"/>
      <c r="G193" s="77"/>
      <c r="I193" s="74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9"/>
      <c r="X193" s="9"/>
    </row>
    <row r="194" spans="1:24" s="12" customFormat="1" ht="19.5" customHeight="1" x14ac:dyDescent="0.3">
      <c r="A194" s="13"/>
      <c r="F194" s="77"/>
      <c r="G194" s="77"/>
      <c r="I194" s="74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9"/>
      <c r="X194" s="9"/>
    </row>
    <row r="195" spans="1:24" s="12" customFormat="1" ht="28.5" customHeight="1" x14ac:dyDescent="0.25">
      <c r="A195" s="13"/>
      <c r="C195" s="74"/>
      <c r="D195" s="74"/>
      <c r="F195" s="74"/>
      <c r="G195" s="9"/>
      <c r="I195" s="79"/>
      <c r="J195" s="79"/>
      <c r="K195" s="80"/>
      <c r="L195" s="80"/>
      <c r="M195" s="80"/>
      <c r="N195" s="10"/>
      <c r="O195" s="74"/>
      <c r="P195" s="9"/>
      <c r="Q195" s="9"/>
      <c r="R195" s="9"/>
      <c r="S195" s="9"/>
      <c r="T195" s="74"/>
      <c r="U195" s="74"/>
      <c r="V195" s="74"/>
      <c r="W195" s="9"/>
      <c r="X195" s="9"/>
    </row>
    <row r="196" spans="1:24" s="12" customFormat="1" ht="18" customHeight="1" x14ac:dyDescent="0.3">
      <c r="A196" s="13"/>
      <c r="C196" s="81"/>
      <c r="D196" s="81"/>
      <c r="E196" s="81"/>
      <c r="G196" s="9"/>
      <c r="H196" s="9"/>
      <c r="I196" s="9"/>
      <c r="K196" s="82"/>
      <c r="L196" s="82"/>
      <c r="M196" s="82"/>
      <c r="N196" s="10"/>
      <c r="O196" s="79"/>
      <c r="P196" s="9"/>
      <c r="Q196" s="9"/>
      <c r="R196" s="9"/>
      <c r="S196" s="9"/>
      <c r="T196" s="79"/>
      <c r="U196" s="79"/>
      <c r="V196" s="79"/>
      <c r="W196" s="9"/>
      <c r="X196" s="9"/>
    </row>
    <row r="197" spans="1:24" s="12" customFormat="1" ht="12.75" customHeight="1" x14ac:dyDescent="0.25">
      <c r="A197" s="13"/>
      <c r="B197" s="83"/>
      <c r="C197" s="83"/>
      <c r="D197" s="83"/>
      <c r="E197" s="83"/>
      <c r="F197" s="83"/>
      <c r="G197" s="84"/>
      <c r="H197" s="85"/>
      <c r="I197" s="85"/>
      <c r="J197" s="79"/>
      <c r="K197" s="79"/>
      <c r="L197" s="79"/>
      <c r="M197" s="79"/>
      <c r="N197" s="79"/>
      <c r="O197" s="83"/>
      <c r="P197" s="84"/>
      <c r="Q197" s="84"/>
      <c r="R197" s="84"/>
      <c r="S197" s="84"/>
      <c r="T197" s="86"/>
      <c r="U197" s="84"/>
      <c r="V197" s="83"/>
      <c r="W197" s="9"/>
      <c r="X197" s="9"/>
    </row>
    <row r="198" spans="1:24" s="12" customFormat="1" ht="12.75" customHeight="1" x14ac:dyDescent="0.25">
      <c r="A198" s="13"/>
      <c r="B198" s="83"/>
      <c r="C198" s="83"/>
      <c r="D198" s="83"/>
      <c r="E198" s="83"/>
      <c r="F198" s="83"/>
      <c r="G198" s="84"/>
      <c r="H198" s="85"/>
      <c r="I198" s="85"/>
      <c r="J198" s="87"/>
      <c r="K198" s="83"/>
      <c r="L198" s="83"/>
      <c r="M198" s="83"/>
      <c r="N198" s="83"/>
      <c r="O198" s="83"/>
      <c r="P198" s="84"/>
      <c r="Q198" s="84"/>
      <c r="R198" s="84"/>
      <c r="S198" s="84"/>
      <c r="T198" s="86"/>
      <c r="U198" s="84"/>
      <c r="V198" s="83"/>
      <c r="W198" s="9"/>
      <c r="X198" s="9"/>
    </row>
    <row r="199" spans="1:24" s="67" customFormat="1" ht="24" customHeight="1" x14ac:dyDescent="0.35">
      <c r="A199" s="66"/>
      <c r="B199" s="88" t="s">
        <v>200</v>
      </c>
      <c r="C199" s="88"/>
      <c r="D199" s="88"/>
      <c r="E199" s="88"/>
      <c r="F199" s="88"/>
      <c r="H199" s="68" t="s">
        <v>201</v>
      </c>
      <c r="I199" s="68"/>
      <c r="K199" s="70"/>
      <c r="L199" s="70"/>
      <c r="M199" s="70"/>
      <c r="N199" s="89"/>
      <c r="S199" s="69"/>
      <c r="T199" s="69"/>
      <c r="U199" s="69"/>
      <c r="V199" s="69"/>
      <c r="W199" s="70"/>
      <c r="X199" s="70"/>
    </row>
    <row r="200" spans="1:24" s="72" customFormat="1" ht="24" customHeight="1" x14ac:dyDescent="0.3">
      <c r="A200" s="71"/>
      <c r="B200" s="90" t="s">
        <v>202</v>
      </c>
      <c r="C200" s="90"/>
      <c r="D200" s="90"/>
      <c r="E200" s="90"/>
      <c r="F200" s="90"/>
      <c r="H200" s="75" t="s">
        <v>203</v>
      </c>
      <c r="I200" s="75"/>
      <c r="K200" s="76"/>
      <c r="L200" s="76"/>
      <c r="M200" s="76"/>
      <c r="N200" s="91"/>
      <c r="S200" s="92"/>
      <c r="T200" s="92"/>
      <c r="U200" s="92"/>
      <c r="V200" s="92"/>
      <c r="W200" s="76"/>
      <c r="X200" s="76"/>
    </row>
    <row r="201" spans="1:24" s="12" customFormat="1" ht="20.25" customHeight="1" x14ac:dyDescent="0.25">
      <c r="A201" s="93"/>
      <c r="B201" s="93"/>
      <c r="C201" s="93"/>
      <c r="D201" s="93"/>
      <c r="E201" s="93"/>
      <c r="F201" s="93"/>
      <c r="G201" s="94"/>
      <c r="H201" s="95"/>
      <c r="I201" s="95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"/>
      <c r="X201" s="9"/>
    </row>
    <row r="202" spans="1:24" s="12" customFormat="1" ht="28.5" customHeight="1" x14ac:dyDescent="0.25">
      <c r="A202" s="97"/>
      <c r="B202" s="97"/>
      <c r="C202" s="97"/>
      <c r="D202" s="97"/>
      <c r="E202" s="97"/>
      <c r="F202" s="97"/>
      <c r="G202" s="98"/>
      <c r="H202" s="99"/>
      <c r="I202" s="99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9"/>
      <c r="X202" s="9"/>
    </row>
    <row r="203" spans="1:24" ht="28.5" customHeight="1" x14ac:dyDescent="0.25">
      <c r="A203" s="13"/>
      <c r="B203" s="12"/>
      <c r="C203" s="12"/>
      <c r="D203" s="12"/>
      <c r="E203" s="12"/>
      <c r="F203" s="12"/>
      <c r="I203" s="9"/>
      <c r="J203" s="12"/>
      <c r="K203" s="9"/>
      <c r="L203" s="9"/>
      <c r="M203" s="9"/>
      <c r="N203" s="10"/>
      <c r="O203" s="9"/>
      <c r="P203" s="9"/>
      <c r="Q203" s="9"/>
      <c r="R203" s="9"/>
      <c r="S203" s="9"/>
      <c r="T203" s="11"/>
      <c r="U203" s="9"/>
      <c r="V203" s="12"/>
    </row>
    <row r="204" spans="1:24" ht="28.5" customHeight="1" x14ac:dyDescent="0.25">
      <c r="A204" s="12"/>
      <c r="B204" s="12"/>
      <c r="C204" s="12"/>
      <c r="D204" s="12"/>
      <c r="E204" s="12"/>
      <c r="F204" s="12"/>
      <c r="I204" s="9"/>
      <c r="J204" s="12"/>
      <c r="K204" s="12"/>
      <c r="L204" s="9"/>
      <c r="M204" s="9"/>
      <c r="N204" s="10"/>
      <c r="O204" s="9"/>
      <c r="P204" s="9"/>
      <c r="Q204" s="9"/>
      <c r="R204" s="9"/>
      <c r="S204" s="9"/>
      <c r="T204" s="11"/>
      <c r="U204" s="9"/>
      <c r="V204" s="12"/>
    </row>
  </sheetData>
  <mergeCells count="19">
    <mergeCell ref="B200:F200"/>
    <mergeCell ref="H200:I200"/>
    <mergeCell ref="A201:F201"/>
    <mergeCell ref="J201:V201"/>
    <mergeCell ref="A202:F202"/>
    <mergeCell ref="J202:V202"/>
    <mergeCell ref="F191:G191"/>
    <mergeCell ref="J191:V191"/>
    <mergeCell ref="K195:M195"/>
    <mergeCell ref="K196:M196"/>
    <mergeCell ref="B199:F199"/>
    <mergeCell ref="H199:I199"/>
    <mergeCell ref="F1:V2"/>
    <mergeCell ref="E4:V4"/>
    <mergeCell ref="E5:V5"/>
    <mergeCell ref="E6:V6"/>
    <mergeCell ref="A177:F177"/>
    <mergeCell ref="F190:G190"/>
    <mergeCell ref="J190:V190"/>
  </mergeCells>
  <printOptions horizontalCentered="1"/>
  <pageMargins left="0.19685039370078741" right="0.19685039370078741" top="0.19685039370078741" bottom="0.19685039370078741" header="0.19685039370078741" footer="0.19685039370078741"/>
  <pageSetup scale="50" orientation="landscape" r:id="rId1"/>
  <headerFooter>
    <oddFooter>&amp;C&amp;P</oddFooter>
  </headerFooter>
  <rowBreaks count="4" manualBreakCount="4">
    <brk id="31" max="16383" man="1"/>
    <brk id="79" max="21" man="1"/>
    <brk id="114" max="16383" man="1"/>
    <brk id="20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2024-05-14T18:13:53Z</dcterms:created>
  <dcterms:modified xsi:type="dcterms:W3CDTF">2024-05-14T18:14:24Z</dcterms:modified>
</cp:coreProperties>
</file>